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oca 01\Desktop\obras ultimo trimestre\listado de partida\"/>
    </mc:Choice>
  </mc:AlternateContent>
  <xr:revisionPtr revIDLastSave="0" documentId="8_{DED4484A-CDAD-45E3-A7AC-1C6C9D2476B9}" xr6:coauthVersionLast="47" xr6:coauthVersionMax="47" xr10:uidLastSave="{00000000-0000-0000-0000-000000000000}"/>
  <bookViews>
    <workbookView xWindow="-120" yWindow="-120" windowWidth="21840" windowHeight="12555" xr2:uid="{00000000-000D-0000-FFFF-FFFF00000000}"/>
  </bookViews>
  <sheets>
    <sheet name="VOLUMETRIA" sheetId="4" r:id="rId1"/>
  </sheets>
  <externalReferences>
    <externalReference r:id="rId2"/>
  </externalReferences>
  <definedNames>
    <definedName name="CANTO">[1]Ana!$M$337</definedName>
    <definedName name="CARETEO">[1]Ana!$M$341</definedName>
    <definedName name="EMPEXTMA">[1]Ana!$M$356</definedName>
    <definedName name="HAZM452513533838A25LIG">[1]Ana!$M$3061</definedName>
    <definedName name="RELLENOCALEQ">[1]Ana!$M$4874</definedName>
    <definedName name="RELLENOREPEQ">[1]Ana!$M$4900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4" l="1"/>
  <c r="E62" i="4"/>
  <c r="E61" i="4"/>
  <c r="E60" i="4"/>
  <c r="E59" i="4"/>
  <c r="E58" i="4"/>
  <c r="E57" i="4"/>
  <c r="A57" i="4"/>
  <c r="A58" i="4" s="1"/>
  <c r="A59" i="4" s="1"/>
  <c r="A60" i="4" s="1"/>
  <c r="A61" i="4" s="1"/>
  <c r="A62" i="4" s="1"/>
  <c r="A63" i="4" s="1"/>
  <c r="F52" i="4"/>
  <c r="F53" i="4" s="1"/>
  <c r="A52" i="4"/>
  <c r="F49" i="4"/>
  <c r="F48" i="4"/>
  <c r="A48" i="4"/>
  <c r="A49" i="4" s="1"/>
  <c r="F45" i="4"/>
  <c r="F46" i="4" s="1"/>
  <c r="A45" i="4"/>
  <c r="F42" i="4"/>
  <c r="F41" i="4"/>
  <c r="A41" i="4"/>
  <c r="A42" i="4" s="1"/>
  <c r="C38" i="4"/>
  <c r="F38" i="4" s="1"/>
  <c r="F39" i="4" s="1"/>
  <c r="A38" i="4"/>
  <c r="C35" i="4"/>
  <c r="F35" i="4" s="1"/>
  <c r="F34" i="4"/>
  <c r="C34" i="4"/>
  <c r="A34" i="4"/>
  <c r="A35" i="4" s="1"/>
  <c r="E32" i="4"/>
  <c r="E36" i="4" s="1"/>
  <c r="E39" i="4" s="1"/>
  <c r="E43" i="4" s="1"/>
  <c r="E46" i="4" s="1"/>
  <c r="C31" i="4"/>
  <c r="F31" i="4" s="1"/>
  <c r="C30" i="4"/>
  <c r="F30" i="4" s="1"/>
  <c r="F29" i="4"/>
  <c r="C29" i="4"/>
  <c r="C28" i="4"/>
  <c r="F28" i="4" s="1"/>
  <c r="C27" i="4"/>
  <c r="F27" i="4" s="1"/>
  <c r="A27" i="4"/>
  <c r="A28" i="4" s="1"/>
  <c r="A29" i="4" s="1"/>
  <c r="A30" i="4" s="1"/>
  <c r="A31" i="4" s="1"/>
  <c r="F24" i="4"/>
  <c r="F23" i="4"/>
  <c r="F22" i="4"/>
  <c r="F21" i="4"/>
  <c r="A21" i="4"/>
  <c r="A24" i="4" s="1"/>
  <c r="F50" i="4" l="1"/>
  <c r="F25" i="4"/>
  <c r="F43" i="4"/>
  <c r="F36" i="4"/>
  <c r="F32" i="4"/>
  <c r="E53" i="4"/>
  <c r="E50" i="4"/>
  <c r="A22" i="4"/>
  <c r="A23" i="4" s="1"/>
  <c r="F55" i="4" l="1"/>
  <c r="F63" i="4" s="1"/>
  <c r="F61" i="4" l="1"/>
  <c r="F60" i="4"/>
  <c r="F58" i="4"/>
  <c r="F59" i="4"/>
  <c r="F57" i="4"/>
  <c r="F62" i="4" s="1"/>
  <c r="F65" i="4" l="1"/>
  <c r="F67" i="4" s="1"/>
</calcChain>
</file>

<file path=xl/sharedStrings.xml><?xml version="1.0" encoding="utf-8"?>
<sst xmlns="http://schemas.openxmlformats.org/spreadsheetml/2006/main" count="77" uniqueCount="60">
  <si>
    <t>PRESUPUESTO</t>
  </si>
  <si>
    <t>UD</t>
  </si>
  <si>
    <t>Charrancha y replanteo</t>
  </si>
  <si>
    <t>Pa</t>
  </si>
  <si>
    <t>M³S</t>
  </si>
  <si>
    <t>Relleno de reposoción</t>
  </si>
  <si>
    <t>M³C</t>
  </si>
  <si>
    <t>Relleno compactado (e = 30%)</t>
  </si>
  <si>
    <t>HORMIGON ARMADO EN:</t>
  </si>
  <si>
    <t>Zapata de muro de bordillo (0.45*0.25) 3 Ø 3/8'', 
Est. Ø3/8''  @ 0.25 m)</t>
  </si>
  <si>
    <t>M³</t>
  </si>
  <si>
    <t>MUROS DE BLOQUES:</t>
  </si>
  <si>
    <t>M²</t>
  </si>
  <si>
    <t>TERMINACION DE SUPERFICIES:</t>
  </si>
  <si>
    <t>Tableros en fibra de vidrio (incluye aro y base)</t>
  </si>
  <si>
    <t>Ud</t>
  </si>
  <si>
    <t>Cantos en general</t>
  </si>
  <si>
    <t>Ml</t>
  </si>
  <si>
    <t>PISOS:</t>
  </si>
  <si>
    <t>PINTURA:</t>
  </si>
  <si>
    <t>Pintura de demarcación y líneas de juego</t>
  </si>
  <si>
    <t>TOTAL GASTOS DIRECTOS</t>
  </si>
  <si>
    <t>GASTOS INDIRECTOS</t>
  </si>
  <si>
    <t>DIRECCION TECNICA</t>
  </si>
  <si>
    <t>%</t>
  </si>
  <si>
    <t>GASTOS ADMINISTRATIVOS</t>
  </si>
  <si>
    <t>SEGUROS Y FIANZAS</t>
  </si>
  <si>
    <t>TRANSPORTE</t>
  </si>
  <si>
    <t>LEY 6-86</t>
  </si>
  <si>
    <t>CODIA</t>
  </si>
  <si>
    <t>TOTAL GASTOS INDIRECTOS</t>
  </si>
  <si>
    <t>CONCEPTO</t>
  </si>
  <si>
    <t>CANTIDAD</t>
  </si>
  <si>
    <t>PU</t>
  </si>
  <si>
    <t xml:space="preserve">VALOR </t>
  </si>
  <si>
    <t>SUB-TOTAL</t>
  </si>
  <si>
    <t>COSTO TOTAL CANCHA</t>
  </si>
  <si>
    <t>Calle Independencia esq. Antonio de La Maza # 25</t>
  </si>
  <si>
    <t>Teléfonos: (809) 578-2374 * Fax: 809-578-3868</t>
  </si>
  <si>
    <t>OBRAS PUBLICAS MUNICIPALES</t>
  </si>
  <si>
    <t>No.</t>
  </si>
  <si>
    <t>Zapata de columna de soporte (1.00*1.00*1.0) 
Ø1/2'' @ 0.15 m A.D.</t>
  </si>
  <si>
    <t>Postes volleyball y cajuelas (tubo 2 1/2" x 10' y tubo 3" x 2')</t>
  </si>
  <si>
    <t>HERRERIA:</t>
  </si>
  <si>
    <t>Excavación zapata columna</t>
  </si>
  <si>
    <t>PRELIMINARES:</t>
  </si>
  <si>
    <t>MOVIMIENTO DE TIERRA:</t>
  </si>
  <si>
    <t>Excavación zapata de muro en cancha</t>
  </si>
  <si>
    <t>Limpieza de solar</t>
  </si>
  <si>
    <t>Letero en obra</t>
  </si>
  <si>
    <t>Tarja de identificación</t>
  </si>
  <si>
    <t xml:space="preserve">De 0.15 m en bordillo BNP en cancha </t>
  </si>
  <si>
    <t>IMPUESTOS A LA TRANSFERENCIA DE BIENES Y SERVICIOS ITBIS (18% DEL 10% DE DIRECCION TECNICA)</t>
  </si>
  <si>
    <t>Corte y bote capa vegetal</t>
  </si>
  <si>
    <t>Columnas de soporte (Tubos redondos de 8'')</t>
  </si>
  <si>
    <t>H.A. Malla electrosoldada 1/4'' 10 x 10 cm (H = 0.10)</t>
  </si>
  <si>
    <t>PROYECTO: CONSTRUCCION DE CANCHA MIXTA</t>
  </si>
  <si>
    <t xml:space="preserve">FECHA: </t>
  </si>
  <si>
    <t>Elaborado por:</t>
  </si>
  <si>
    <t>UBICACIÓN: Quebrada Honda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</si>
</sst>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RD$-1C0A]* #,##0.00_);_([$RD$-1C0A]* \(#,##0.00\);_([$RD$-1C0A]* &quot;-&quot;??_);_(@_)"/>
    <numFmt numFmtId="165" formatCode="#,##0.000"/>
    <numFmt numFmtId="166" formatCode="_(&quot;$&quot;* #,##0_);_(&quot;$&quot;* \(#,##0\);_(&quot;$&quot;* &quot;-&quot;??_);_(@_)"/>
    <numFmt numFmtId="167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indexed="8"/>
      <name val="Tahoma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1"/>
      <name val="Tahoma"/>
      <family val="2"/>
    </font>
    <font>
      <sz val="10"/>
      <name val="Lucida Sans"/>
      <family val="2"/>
    </font>
    <font>
      <b/>
      <sz val="10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imes New Roman"/>
      <family val="1"/>
    </font>
    <font>
      <sz val="10"/>
      <color indexed="8"/>
      <name val="Tahoma"/>
      <family val="2"/>
    </font>
    <font>
      <sz val="12"/>
      <color rgb="FF000000"/>
      <name val="Tahoma"/>
      <family val="2"/>
    </font>
    <font>
      <b/>
      <sz val="14"/>
      <name val="Arial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" fontId="11" fillId="0" borderId="0"/>
    <xf numFmtId="167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4" fontId="5" fillId="0" borderId="0" xfId="0" applyNumberFormat="1" applyFont="1" applyAlignment="1">
      <alignment vertical="center"/>
    </xf>
    <xf numFmtId="0" fontId="5" fillId="0" borderId="0" xfId="0" applyFont="1"/>
    <xf numFmtId="164" fontId="4" fillId="0" borderId="0" xfId="0" applyNumberFormat="1" applyFont="1" applyAlignment="1">
      <alignment horizontal="left" indent="2"/>
    </xf>
    <xf numFmtId="0" fontId="3" fillId="0" borderId="0" xfId="4" applyFont="1"/>
    <xf numFmtId="43" fontId="3" fillId="0" borderId="0" xfId="5" applyFont="1" applyBorder="1"/>
    <xf numFmtId="0" fontId="6" fillId="0" borderId="0" xfId="0" applyFont="1"/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7" fontId="7" fillId="0" borderId="0" xfId="0" quotePrefix="1" applyNumberFormat="1" applyFont="1"/>
    <xf numFmtId="2" fontId="12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vertical="center"/>
    </xf>
    <xf numFmtId="0" fontId="14" fillId="0" borderId="1" xfId="0" applyFont="1" applyBorder="1"/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43" fontId="15" fillId="0" borderId="1" xfId="1" applyFont="1" applyBorder="1" applyAlignment="1">
      <alignment horizontal="right" indent="2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 vertical="center"/>
    </xf>
    <xf numFmtId="43" fontId="12" fillId="2" borderId="1" xfId="1" applyFont="1" applyFill="1" applyBorder="1" applyAlignment="1">
      <alignment horizontal="right" indent="2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right" indent="2"/>
    </xf>
    <xf numFmtId="164" fontId="12" fillId="0" borderId="1" xfId="0" applyNumberFormat="1" applyFont="1" applyBorder="1" applyAlignment="1">
      <alignment horizontal="left" indent="2"/>
    </xf>
    <xf numFmtId="0" fontId="16" fillId="0" borderId="1" xfId="0" applyFont="1" applyBorder="1"/>
    <xf numFmtId="4" fontId="17" fillId="0" borderId="1" xfId="0" applyNumberFormat="1" applyFont="1" applyBorder="1"/>
    <xf numFmtId="4" fontId="17" fillId="0" borderId="1" xfId="0" applyNumberFormat="1" applyFont="1" applyBorder="1" applyAlignment="1">
      <alignment horizontal="center"/>
    </xf>
    <xf numFmtId="43" fontId="17" fillId="0" borderId="1" xfId="1" applyFont="1" applyBorder="1"/>
    <xf numFmtId="165" fontId="17" fillId="0" borderId="1" xfId="0" applyNumberFormat="1" applyFont="1" applyBorder="1"/>
    <xf numFmtId="164" fontId="17" fillId="0" borderId="1" xfId="0" applyNumberFormat="1" applyFont="1" applyBorder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9" fillId="3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3" fontId="12" fillId="2" borderId="3" xfId="1" applyFont="1" applyFill="1" applyBorder="1" applyAlignment="1">
      <alignment horizontal="left" indent="2"/>
    </xf>
    <xf numFmtId="43" fontId="13" fillId="0" borderId="0" xfId="1" applyFont="1"/>
    <xf numFmtId="43" fontId="15" fillId="0" borderId="1" xfId="1" applyFont="1" applyBorder="1" applyAlignment="1">
      <alignment horizontal="right" vertical="center" indent="2"/>
    </xf>
    <xf numFmtId="0" fontId="15" fillId="0" borderId="1" xfId="0" applyFont="1" applyBorder="1" applyAlignment="1">
      <alignment vertical="center" wrapText="1"/>
    </xf>
    <xf numFmtId="43" fontId="15" fillId="0" borderId="1" xfId="1" applyFont="1" applyBorder="1" applyAlignment="1">
      <alignment horizontal="right" vertical="center"/>
    </xf>
    <xf numFmtId="0" fontId="20" fillId="0" borderId="0" xfId="4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10" fillId="0" borderId="0" xfId="4" applyFont="1" applyAlignment="1">
      <alignment horizontal="center"/>
    </xf>
    <xf numFmtId="0" fontId="21" fillId="0" borderId="0" xfId="4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13" fillId="2" borderId="4" xfId="0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0" fontId="20" fillId="0" borderId="0" xfId="4" applyFont="1" applyAlignment="1">
      <alignment horizontal="center"/>
    </xf>
    <xf numFmtId="0" fontId="3" fillId="0" borderId="0" xfId="0" applyFont="1" applyAlignment="1">
      <alignment horizontal="center"/>
    </xf>
  </cellXfs>
  <cellStyles count="10">
    <cellStyle name="Millares" xfId="1" builtinId="3"/>
    <cellStyle name="Millares 14" xfId="5" xr:uid="{00000000-0005-0000-0000-000001000000}"/>
    <cellStyle name="Millares 4" xfId="9" xr:uid="{00000000-0005-0000-0000-000002000000}"/>
    <cellStyle name="Moneda 2" xfId="7" xr:uid="{00000000-0005-0000-0000-000003000000}"/>
    <cellStyle name="Normal" xfId="0" builtinId="0"/>
    <cellStyle name="Normal 2 10" xfId="2" xr:uid="{00000000-0005-0000-0000-000005000000}"/>
    <cellStyle name="Normal 28" xfId="3" xr:uid="{00000000-0005-0000-0000-000006000000}"/>
    <cellStyle name="Normal 3 2" xfId="6" xr:uid="{00000000-0005-0000-0000-000007000000}"/>
    <cellStyle name="Normal 3 3" xfId="8" xr:uid="{00000000-0005-0000-0000-000008000000}"/>
    <cellStyle name="Normal 4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2886075</xdr:colOff>
      <xdr:row>1</xdr:row>
      <xdr:rowOff>104775</xdr:rowOff>
    </xdr:from>
    <xdr:to>
      <xdr:col>2</xdr:col>
      <xdr:colOff>542925</xdr:colOff>
      <xdr:row>6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04800"/>
          <a:ext cx="1228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2266950</xdr:colOff>
      <xdr:row>6</xdr:row>
      <xdr:rowOff>142875</xdr:rowOff>
    </xdr:from>
    <xdr:to>
      <xdr:col>3</xdr:col>
      <xdr:colOff>238125</xdr:colOff>
      <xdr:row>8</xdr:row>
      <xdr:rowOff>123825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1343025"/>
          <a:ext cx="2276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enieria/Desktop/COTIZACIONES/Ayuntamiento%20Moca/PRESUPUESTO%20CONSTRUCCION%20DE%20CANCHA%20NUEVA%20PP%20HINC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37">
          <cell r="M337">
            <v>122.91</v>
          </cell>
        </row>
        <row r="341">
          <cell r="M341">
            <v>62.09</v>
          </cell>
        </row>
        <row r="356">
          <cell r="M356">
            <v>495.06</v>
          </cell>
        </row>
        <row r="3061">
          <cell r="M3061">
            <v>10040.950000000001</v>
          </cell>
        </row>
        <row r="4874">
          <cell r="M4874">
            <v>1259</v>
          </cell>
        </row>
        <row r="4900">
          <cell r="M4900">
            <v>453.75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76"/>
  <sheetViews>
    <sheetView tabSelected="1" topLeftCell="A4" zoomScaleNormal="100" workbookViewId="0">
      <selection activeCell="A10" sqref="A10:F10"/>
    </sheetView>
  </sheetViews>
  <sheetFormatPr baseColWidth="10" defaultRowHeight="15.75" x14ac:dyDescent="0.25"/>
  <cols>
    <col min="1" max="1" width="6.42578125" style="7" customWidth="1"/>
    <col min="2" max="2" width="53.5703125" style="7" bestFit="1" customWidth="1"/>
    <col min="3" max="3" width="11" style="7" customWidth="1"/>
    <col min="4" max="4" width="5.5703125" customWidth="1"/>
    <col min="5" max="5" width="13.140625" bestFit="1" customWidth="1"/>
    <col min="6" max="6" width="17.42578125" bestFit="1" customWidth="1"/>
    <col min="248" max="248" width="13.28515625" bestFit="1" customWidth="1"/>
    <col min="249" max="249" width="62.140625" customWidth="1"/>
    <col min="250" max="250" width="11.140625" bestFit="1" customWidth="1"/>
    <col min="251" max="251" width="5.85546875" bestFit="1" customWidth="1"/>
    <col min="252" max="252" width="19" customWidth="1"/>
    <col min="253" max="253" width="29.7109375" bestFit="1" customWidth="1"/>
    <col min="254" max="254" width="13.42578125" bestFit="1" customWidth="1"/>
    <col min="504" max="504" width="13.28515625" bestFit="1" customWidth="1"/>
    <col min="505" max="505" width="62.140625" customWidth="1"/>
    <col min="506" max="506" width="11.140625" bestFit="1" customWidth="1"/>
    <col min="507" max="507" width="5.85546875" bestFit="1" customWidth="1"/>
    <col min="508" max="508" width="19" customWidth="1"/>
    <col min="509" max="509" width="29.7109375" bestFit="1" customWidth="1"/>
    <col min="510" max="510" width="13.42578125" bestFit="1" customWidth="1"/>
    <col min="760" max="760" width="13.28515625" bestFit="1" customWidth="1"/>
    <col min="761" max="761" width="62.140625" customWidth="1"/>
    <col min="762" max="762" width="11.140625" bestFit="1" customWidth="1"/>
    <col min="763" max="763" width="5.85546875" bestFit="1" customWidth="1"/>
    <col min="764" max="764" width="19" customWidth="1"/>
    <col min="765" max="765" width="29.7109375" bestFit="1" customWidth="1"/>
    <col min="766" max="766" width="13.42578125" bestFit="1" customWidth="1"/>
    <col min="1016" max="1016" width="13.28515625" bestFit="1" customWidth="1"/>
    <col min="1017" max="1017" width="62.140625" customWidth="1"/>
    <col min="1018" max="1018" width="11.140625" bestFit="1" customWidth="1"/>
    <col min="1019" max="1019" width="5.85546875" bestFit="1" customWidth="1"/>
    <col min="1020" max="1020" width="19" customWidth="1"/>
    <col min="1021" max="1021" width="29.7109375" bestFit="1" customWidth="1"/>
    <col min="1022" max="1022" width="13.42578125" bestFit="1" customWidth="1"/>
    <col min="1272" max="1272" width="13.28515625" bestFit="1" customWidth="1"/>
    <col min="1273" max="1273" width="62.140625" customWidth="1"/>
    <col min="1274" max="1274" width="11.140625" bestFit="1" customWidth="1"/>
    <col min="1275" max="1275" width="5.85546875" bestFit="1" customWidth="1"/>
    <col min="1276" max="1276" width="19" customWidth="1"/>
    <col min="1277" max="1277" width="29.7109375" bestFit="1" customWidth="1"/>
    <col min="1278" max="1278" width="13.42578125" bestFit="1" customWidth="1"/>
    <col min="1528" max="1528" width="13.28515625" bestFit="1" customWidth="1"/>
    <col min="1529" max="1529" width="62.140625" customWidth="1"/>
    <col min="1530" max="1530" width="11.140625" bestFit="1" customWidth="1"/>
    <col min="1531" max="1531" width="5.85546875" bestFit="1" customWidth="1"/>
    <col min="1532" max="1532" width="19" customWidth="1"/>
    <col min="1533" max="1533" width="29.7109375" bestFit="1" customWidth="1"/>
    <col min="1534" max="1534" width="13.42578125" bestFit="1" customWidth="1"/>
    <col min="1784" max="1784" width="13.28515625" bestFit="1" customWidth="1"/>
    <col min="1785" max="1785" width="62.140625" customWidth="1"/>
    <col min="1786" max="1786" width="11.140625" bestFit="1" customWidth="1"/>
    <col min="1787" max="1787" width="5.85546875" bestFit="1" customWidth="1"/>
    <col min="1788" max="1788" width="19" customWidth="1"/>
    <col min="1789" max="1789" width="29.7109375" bestFit="1" customWidth="1"/>
    <col min="1790" max="1790" width="13.42578125" bestFit="1" customWidth="1"/>
    <col min="2040" max="2040" width="13.28515625" bestFit="1" customWidth="1"/>
    <col min="2041" max="2041" width="62.140625" customWidth="1"/>
    <col min="2042" max="2042" width="11.140625" bestFit="1" customWidth="1"/>
    <col min="2043" max="2043" width="5.85546875" bestFit="1" customWidth="1"/>
    <col min="2044" max="2044" width="19" customWidth="1"/>
    <col min="2045" max="2045" width="29.7109375" bestFit="1" customWidth="1"/>
    <col min="2046" max="2046" width="13.42578125" bestFit="1" customWidth="1"/>
    <col min="2296" max="2296" width="13.28515625" bestFit="1" customWidth="1"/>
    <col min="2297" max="2297" width="62.140625" customWidth="1"/>
    <col min="2298" max="2298" width="11.140625" bestFit="1" customWidth="1"/>
    <col min="2299" max="2299" width="5.85546875" bestFit="1" customWidth="1"/>
    <col min="2300" max="2300" width="19" customWidth="1"/>
    <col min="2301" max="2301" width="29.7109375" bestFit="1" customWidth="1"/>
    <col min="2302" max="2302" width="13.42578125" bestFit="1" customWidth="1"/>
    <col min="2552" max="2552" width="13.28515625" bestFit="1" customWidth="1"/>
    <col min="2553" max="2553" width="62.140625" customWidth="1"/>
    <col min="2554" max="2554" width="11.140625" bestFit="1" customWidth="1"/>
    <col min="2555" max="2555" width="5.85546875" bestFit="1" customWidth="1"/>
    <col min="2556" max="2556" width="19" customWidth="1"/>
    <col min="2557" max="2557" width="29.7109375" bestFit="1" customWidth="1"/>
    <col min="2558" max="2558" width="13.42578125" bestFit="1" customWidth="1"/>
    <col min="2808" max="2808" width="13.28515625" bestFit="1" customWidth="1"/>
    <col min="2809" max="2809" width="62.140625" customWidth="1"/>
    <col min="2810" max="2810" width="11.140625" bestFit="1" customWidth="1"/>
    <col min="2811" max="2811" width="5.85546875" bestFit="1" customWidth="1"/>
    <col min="2812" max="2812" width="19" customWidth="1"/>
    <col min="2813" max="2813" width="29.7109375" bestFit="1" customWidth="1"/>
    <col min="2814" max="2814" width="13.42578125" bestFit="1" customWidth="1"/>
    <col min="3064" max="3064" width="13.28515625" bestFit="1" customWidth="1"/>
    <col min="3065" max="3065" width="62.140625" customWidth="1"/>
    <col min="3066" max="3066" width="11.140625" bestFit="1" customWidth="1"/>
    <col min="3067" max="3067" width="5.85546875" bestFit="1" customWidth="1"/>
    <col min="3068" max="3068" width="19" customWidth="1"/>
    <col min="3069" max="3069" width="29.7109375" bestFit="1" customWidth="1"/>
    <col min="3070" max="3070" width="13.42578125" bestFit="1" customWidth="1"/>
    <col min="3320" max="3320" width="13.28515625" bestFit="1" customWidth="1"/>
    <col min="3321" max="3321" width="62.140625" customWidth="1"/>
    <col min="3322" max="3322" width="11.140625" bestFit="1" customWidth="1"/>
    <col min="3323" max="3323" width="5.85546875" bestFit="1" customWidth="1"/>
    <col min="3324" max="3324" width="19" customWidth="1"/>
    <col min="3325" max="3325" width="29.7109375" bestFit="1" customWidth="1"/>
    <col min="3326" max="3326" width="13.42578125" bestFit="1" customWidth="1"/>
    <col min="3576" max="3576" width="13.28515625" bestFit="1" customWidth="1"/>
    <col min="3577" max="3577" width="62.140625" customWidth="1"/>
    <col min="3578" max="3578" width="11.140625" bestFit="1" customWidth="1"/>
    <col min="3579" max="3579" width="5.85546875" bestFit="1" customWidth="1"/>
    <col min="3580" max="3580" width="19" customWidth="1"/>
    <col min="3581" max="3581" width="29.7109375" bestFit="1" customWidth="1"/>
    <col min="3582" max="3582" width="13.42578125" bestFit="1" customWidth="1"/>
    <col min="3832" max="3832" width="13.28515625" bestFit="1" customWidth="1"/>
    <col min="3833" max="3833" width="62.140625" customWidth="1"/>
    <col min="3834" max="3834" width="11.140625" bestFit="1" customWidth="1"/>
    <col min="3835" max="3835" width="5.85546875" bestFit="1" customWidth="1"/>
    <col min="3836" max="3836" width="19" customWidth="1"/>
    <col min="3837" max="3837" width="29.7109375" bestFit="1" customWidth="1"/>
    <col min="3838" max="3838" width="13.42578125" bestFit="1" customWidth="1"/>
    <col min="4088" max="4088" width="13.28515625" bestFit="1" customWidth="1"/>
    <col min="4089" max="4089" width="62.140625" customWidth="1"/>
    <col min="4090" max="4090" width="11.140625" bestFit="1" customWidth="1"/>
    <col min="4091" max="4091" width="5.85546875" bestFit="1" customWidth="1"/>
    <col min="4092" max="4092" width="19" customWidth="1"/>
    <col min="4093" max="4093" width="29.7109375" bestFit="1" customWidth="1"/>
    <col min="4094" max="4094" width="13.42578125" bestFit="1" customWidth="1"/>
    <col min="4344" max="4344" width="13.28515625" bestFit="1" customWidth="1"/>
    <col min="4345" max="4345" width="62.140625" customWidth="1"/>
    <col min="4346" max="4346" width="11.140625" bestFit="1" customWidth="1"/>
    <col min="4347" max="4347" width="5.85546875" bestFit="1" customWidth="1"/>
    <col min="4348" max="4348" width="19" customWidth="1"/>
    <col min="4349" max="4349" width="29.7109375" bestFit="1" customWidth="1"/>
    <col min="4350" max="4350" width="13.42578125" bestFit="1" customWidth="1"/>
    <col min="4600" max="4600" width="13.28515625" bestFit="1" customWidth="1"/>
    <col min="4601" max="4601" width="62.140625" customWidth="1"/>
    <col min="4602" max="4602" width="11.140625" bestFit="1" customWidth="1"/>
    <col min="4603" max="4603" width="5.85546875" bestFit="1" customWidth="1"/>
    <col min="4604" max="4604" width="19" customWidth="1"/>
    <col min="4605" max="4605" width="29.7109375" bestFit="1" customWidth="1"/>
    <col min="4606" max="4606" width="13.42578125" bestFit="1" customWidth="1"/>
    <col min="4856" max="4856" width="13.28515625" bestFit="1" customWidth="1"/>
    <col min="4857" max="4857" width="62.140625" customWidth="1"/>
    <col min="4858" max="4858" width="11.140625" bestFit="1" customWidth="1"/>
    <col min="4859" max="4859" width="5.85546875" bestFit="1" customWidth="1"/>
    <col min="4860" max="4860" width="19" customWidth="1"/>
    <col min="4861" max="4861" width="29.7109375" bestFit="1" customWidth="1"/>
    <col min="4862" max="4862" width="13.42578125" bestFit="1" customWidth="1"/>
    <col min="5112" max="5112" width="13.28515625" bestFit="1" customWidth="1"/>
    <col min="5113" max="5113" width="62.140625" customWidth="1"/>
    <col min="5114" max="5114" width="11.140625" bestFit="1" customWidth="1"/>
    <col min="5115" max="5115" width="5.85546875" bestFit="1" customWidth="1"/>
    <col min="5116" max="5116" width="19" customWidth="1"/>
    <col min="5117" max="5117" width="29.7109375" bestFit="1" customWidth="1"/>
    <col min="5118" max="5118" width="13.42578125" bestFit="1" customWidth="1"/>
    <col min="5368" max="5368" width="13.28515625" bestFit="1" customWidth="1"/>
    <col min="5369" max="5369" width="62.140625" customWidth="1"/>
    <col min="5370" max="5370" width="11.140625" bestFit="1" customWidth="1"/>
    <col min="5371" max="5371" width="5.85546875" bestFit="1" customWidth="1"/>
    <col min="5372" max="5372" width="19" customWidth="1"/>
    <col min="5373" max="5373" width="29.7109375" bestFit="1" customWidth="1"/>
    <col min="5374" max="5374" width="13.42578125" bestFit="1" customWidth="1"/>
    <col min="5624" max="5624" width="13.28515625" bestFit="1" customWidth="1"/>
    <col min="5625" max="5625" width="62.140625" customWidth="1"/>
    <col min="5626" max="5626" width="11.140625" bestFit="1" customWidth="1"/>
    <col min="5627" max="5627" width="5.85546875" bestFit="1" customWidth="1"/>
    <col min="5628" max="5628" width="19" customWidth="1"/>
    <col min="5629" max="5629" width="29.7109375" bestFit="1" customWidth="1"/>
    <col min="5630" max="5630" width="13.42578125" bestFit="1" customWidth="1"/>
    <col min="5880" max="5880" width="13.28515625" bestFit="1" customWidth="1"/>
    <col min="5881" max="5881" width="62.140625" customWidth="1"/>
    <col min="5882" max="5882" width="11.140625" bestFit="1" customWidth="1"/>
    <col min="5883" max="5883" width="5.85546875" bestFit="1" customWidth="1"/>
    <col min="5884" max="5884" width="19" customWidth="1"/>
    <col min="5885" max="5885" width="29.7109375" bestFit="1" customWidth="1"/>
    <col min="5886" max="5886" width="13.42578125" bestFit="1" customWidth="1"/>
    <col min="6136" max="6136" width="13.28515625" bestFit="1" customWidth="1"/>
    <col min="6137" max="6137" width="62.140625" customWidth="1"/>
    <col min="6138" max="6138" width="11.140625" bestFit="1" customWidth="1"/>
    <col min="6139" max="6139" width="5.85546875" bestFit="1" customWidth="1"/>
    <col min="6140" max="6140" width="19" customWidth="1"/>
    <col min="6141" max="6141" width="29.7109375" bestFit="1" customWidth="1"/>
    <col min="6142" max="6142" width="13.42578125" bestFit="1" customWidth="1"/>
    <col min="6392" max="6392" width="13.28515625" bestFit="1" customWidth="1"/>
    <col min="6393" max="6393" width="62.140625" customWidth="1"/>
    <col min="6394" max="6394" width="11.140625" bestFit="1" customWidth="1"/>
    <col min="6395" max="6395" width="5.85546875" bestFit="1" customWidth="1"/>
    <col min="6396" max="6396" width="19" customWidth="1"/>
    <col min="6397" max="6397" width="29.7109375" bestFit="1" customWidth="1"/>
    <col min="6398" max="6398" width="13.42578125" bestFit="1" customWidth="1"/>
    <col min="6648" max="6648" width="13.28515625" bestFit="1" customWidth="1"/>
    <col min="6649" max="6649" width="62.140625" customWidth="1"/>
    <col min="6650" max="6650" width="11.140625" bestFit="1" customWidth="1"/>
    <col min="6651" max="6651" width="5.85546875" bestFit="1" customWidth="1"/>
    <col min="6652" max="6652" width="19" customWidth="1"/>
    <col min="6653" max="6653" width="29.7109375" bestFit="1" customWidth="1"/>
    <col min="6654" max="6654" width="13.42578125" bestFit="1" customWidth="1"/>
    <col min="6904" max="6904" width="13.28515625" bestFit="1" customWidth="1"/>
    <col min="6905" max="6905" width="62.140625" customWidth="1"/>
    <col min="6906" max="6906" width="11.140625" bestFit="1" customWidth="1"/>
    <col min="6907" max="6907" width="5.85546875" bestFit="1" customWidth="1"/>
    <col min="6908" max="6908" width="19" customWidth="1"/>
    <col min="6909" max="6909" width="29.7109375" bestFit="1" customWidth="1"/>
    <col min="6910" max="6910" width="13.42578125" bestFit="1" customWidth="1"/>
    <col min="7160" max="7160" width="13.28515625" bestFit="1" customWidth="1"/>
    <col min="7161" max="7161" width="62.140625" customWidth="1"/>
    <col min="7162" max="7162" width="11.140625" bestFit="1" customWidth="1"/>
    <col min="7163" max="7163" width="5.85546875" bestFit="1" customWidth="1"/>
    <col min="7164" max="7164" width="19" customWidth="1"/>
    <col min="7165" max="7165" width="29.7109375" bestFit="1" customWidth="1"/>
    <col min="7166" max="7166" width="13.42578125" bestFit="1" customWidth="1"/>
    <col min="7416" max="7416" width="13.28515625" bestFit="1" customWidth="1"/>
    <col min="7417" max="7417" width="62.140625" customWidth="1"/>
    <col min="7418" max="7418" width="11.140625" bestFit="1" customWidth="1"/>
    <col min="7419" max="7419" width="5.85546875" bestFit="1" customWidth="1"/>
    <col min="7420" max="7420" width="19" customWidth="1"/>
    <col min="7421" max="7421" width="29.7109375" bestFit="1" customWidth="1"/>
    <col min="7422" max="7422" width="13.42578125" bestFit="1" customWidth="1"/>
    <col min="7672" max="7672" width="13.28515625" bestFit="1" customWidth="1"/>
    <col min="7673" max="7673" width="62.140625" customWidth="1"/>
    <col min="7674" max="7674" width="11.140625" bestFit="1" customWidth="1"/>
    <col min="7675" max="7675" width="5.85546875" bestFit="1" customWidth="1"/>
    <col min="7676" max="7676" width="19" customWidth="1"/>
    <col min="7677" max="7677" width="29.7109375" bestFit="1" customWidth="1"/>
    <col min="7678" max="7678" width="13.42578125" bestFit="1" customWidth="1"/>
    <col min="7928" max="7928" width="13.28515625" bestFit="1" customWidth="1"/>
    <col min="7929" max="7929" width="62.140625" customWidth="1"/>
    <col min="7930" max="7930" width="11.140625" bestFit="1" customWidth="1"/>
    <col min="7931" max="7931" width="5.85546875" bestFit="1" customWidth="1"/>
    <col min="7932" max="7932" width="19" customWidth="1"/>
    <col min="7933" max="7933" width="29.7109375" bestFit="1" customWidth="1"/>
    <col min="7934" max="7934" width="13.42578125" bestFit="1" customWidth="1"/>
    <col min="8184" max="8184" width="13.28515625" bestFit="1" customWidth="1"/>
    <col min="8185" max="8185" width="62.140625" customWidth="1"/>
    <col min="8186" max="8186" width="11.140625" bestFit="1" customWidth="1"/>
    <col min="8187" max="8187" width="5.85546875" bestFit="1" customWidth="1"/>
    <col min="8188" max="8188" width="19" customWidth="1"/>
    <col min="8189" max="8189" width="29.7109375" bestFit="1" customWidth="1"/>
    <col min="8190" max="8190" width="13.42578125" bestFit="1" customWidth="1"/>
    <col min="8440" max="8440" width="13.28515625" bestFit="1" customWidth="1"/>
    <col min="8441" max="8441" width="62.140625" customWidth="1"/>
    <col min="8442" max="8442" width="11.140625" bestFit="1" customWidth="1"/>
    <col min="8443" max="8443" width="5.85546875" bestFit="1" customWidth="1"/>
    <col min="8444" max="8444" width="19" customWidth="1"/>
    <col min="8445" max="8445" width="29.7109375" bestFit="1" customWidth="1"/>
    <col min="8446" max="8446" width="13.42578125" bestFit="1" customWidth="1"/>
    <col min="8696" max="8696" width="13.28515625" bestFit="1" customWidth="1"/>
    <col min="8697" max="8697" width="62.140625" customWidth="1"/>
    <col min="8698" max="8698" width="11.140625" bestFit="1" customWidth="1"/>
    <col min="8699" max="8699" width="5.85546875" bestFit="1" customWidth="1"/>
    <col min="8700" max="8700" width="19" customWidth="1"/>
    <col min="8701" max="8701" width="29.7109375" bestFit="1" customWidth="1"/>
    <col min="8702" max="8702" width="13.42578125" bestFit="1" customWidth="1"/>
    <col min="8952" max="8952" width="13.28515625" bestFit="1" customWidth="1"/>
    <col min="8953" max="8953" width="62.140625" customWidth="1"/>
    <col min="8954" max="8954" width="11.140625" bestFit="1" customWidth="1"/>
    <col min="8955" max="8955" width="5.85546875" bestFit="1" customWidth="1"/>
    <col min="8956" max="8956" width="19" customWidth="1"/>
    <col min="8957" max="8957" width="29.7109375" bestFit="1" customWidth="1"/>
    <col min="8958" max="8958" width="13.42578125" bestFit="1" customWidth="1"/>
    <col min="9208" max="9208" width="13.28515625" bestFit="1" customWidth="1"/>
    <col min="9209" max="9209" width="62.140625" customWidth="1"/>
    <col min="9210" max="9210" width="11.140625" bestFit="1" customWidth="1"/>
    <col min="9211" max="9211" width="5.85546875" bestFit="1" customWidth="1"/>
    <col min="9212" max="9212" width="19" customWidth="1"/>
    <col min="9213" max="9213" width="29.7109375" bestFit="1" customWidth="1"/>
    <col min="9214" max="9214" width="13.42578125" bestFit="1" customWidth="1"/>
    <col min="9464" max="9464" width="13.28515625" bestFit="1" customWidth="1"/>
    <col min="9465" max="9465" width="62.140625" customWidth="1"/>
    <col min="9466" max="9466" width="11.140625" bestFit="1" customWidth="1"/>
    <col min="9467" max="9467" width="5.85546875" bestFit="1" customWidth="1"/>
    <col min="9468" max="9468" width="19" customWidth="1"/>
    <col min="9469" max="9469" width="29.7109375" bestFit="1" customWidth="1"/>
    <col min="9470" max="9470" width="13.42578125" bestFit="1" customWidth="1"/>
    <col min="9720" max="9720" width="13.28515625" bestFit="1" customWidth="1"/>
    <col min="9721" max="9721" width="62.140625" customWidth="1"/>
    <col min="9722" max="9722" width="11.140625" bestFit="1" customWidth="1"/>
    <col min="9723" max="9723" width="5.85546875" bestFit="1" customWidth="1"/>
    <col min="9724" max="9724" width="19" customWidth="1"/>
    <col min="9725" max="9725" width="29.7109375" bestFit="1" customWidth="1"/>
    <col min="9726" max="9726" width="13.42578125" bestFit="1" customWidth="1"/>
    <col min="9976" max="9976" width="13.28515625" bestFit="1" customWidth="1"/>
    <col min="9977" max="9977" width="62.140625" customWidth="1"/>
    <col min="9978" max="9978" width="11.140625" bestFit="1" customWidth="1"/>
    <col min="9979" max="9979" width="5.85546875" bestFit="1" customWidth="1"/>
    <col min="9980" max="9980" width="19" customWidth="1"/>
    <col min="9981" max="9981" width="29.7109375" bestFit="1" customWidth="1"/>
    <col min="9982" max="9982" width="13.42578125" bestFit="1" customWidth="1"/>
    <col min="10232" max="10232" width="13.28515625" bestFit="1" customWidth="1"/>
    <col min="10233" max="10233" width="62.140625" customWidth="1"/>
    <col min="10234" max="10234" width="11.140625" bestFit="1" customWidth="1"/>
    <col min="10235" max="10235" width="5.85546875" bestFit="1" customWidth="1"/>
    <col min="10236" max="10236" width="19" customWidth="1"/>
    <col min="10237" max="10237" width="29.7109375" bestFit="1" customWidth="1"/>
    <col min="10238" max="10238" width="13.42578125" bestFit="1" customWidth="1"/>
    <col min="10488" max="10488" width="13.28515625" bestFit="1" customWidth="1"/>
    <col min="10489" max="10489" width="62.140625" customWidth="1"/>
    <col min="10490" max="10490" width="11.140625" bestFit="1" customWidth="1"/>
    <col min="10491" max="10491" width="5.85546875" bestFit="1" customWidth="1"/>
    <col min="10492" max="10492" width="19" customWidth="1"/>
    <col min="10493" max="10493" width="29.7109375" bestFit="1" customWidth="1"/>
    <col min="10494" max="10494" width="13.42578125" bestFit="1" customWidth="1"/>
    <col min="10744" max="10744" width="13.28515625" bestFit="1" customWidth="1"/>
    <col min="10745" max="10745" width="62.140625" customWidth="1"/>
    <col min="10746" max="10746" width="11.140625" bestFit="1" customWidth="1"/>
    <col min="10747" max="10747" width="5.85546875" bestFit="1" customWidth="1"/>
    <col min="10748" max="10748" width="19" customWidth="1"/>
    <col min="10749" max="10749" width="29.7109375" bestFit="1" customWidth="1"/>
    <col min="10750" max="10750" width="13.42578125" bestFit="1" customWidth="1"/>
    <col min="11000" max="11000" width="13.28515625" bestFit="1" customWidth="1"/>
    <col min="11001" max="11001" width="62.140625" customWidth="1"/>
    <col min="11002" max="11002" width="11.140625" bestFit="1" customWidth="1"/>
    <col min="11003" max="11003" width="5.85546875" bestFit="1" customWidth="1"/>
    <col min="11004" max="11004" width="19" customWidth="1"/>
    <col min="11005" max="11005" width="29.7109375" bestFit="1" customWidth="1"/>
    <col min="11006" max="11006" width="13.42578125" bestFit="1" customWidth="1"/>
    <col min="11256" max="11256" width="13.28515625" bestFit="1" customWidth="1"/>
    <col min="11257" max="11257" width="62.140625" customWidth="1"/>
    <col min="11258" max="11258" width="11.140625" bestFit="1" customWidth="1"/>
    <col min="11259" max="11259" width="5.85546875" bestFit="1" customWidth="1"/>
    <col min="11260" max="11260" width="19" customWidth="1"/>
    <col min="11261" max="11261" width="29.7109375" bestFit="1" customWidth="1"/>
    <col min="11262" max="11262" width="13.42578125" bestFit="1" customWidth="1"/>
    <col min="11512" max="11512" width="13.28515625" bestFit="1" customWidth="1"/>
    <col min="11513" max="11513" width="62.140625" customWidth="1"/>
    <col min="11514" max="11514" width="11.140625" bestFit="1" customWidth="1"/>
    <col min="11515" max="11515" width="5.85546875" bestFit="1" customWidth="1"/>
    <col min="11516" max="11516" width="19" customWidth="1"/>
    <col min="11517" max="11517" width="29.7109375" bestFit="1" customWidth="1"/>
    <col min="11518" max="11518" width="13.42578125" bestFit="1" customWidth="1"/>
    <col min="11768" max="11768" width="13.28515625" bestFit="1" customWidth="1"/>
    <col min="11769" max="11769" width="62.140625" customWidth="1"/>
    <col min="11770" max="11770" width="11.140625" bestFit="1" customWidth="1"/>
    <col min="11771" max="11771" width="5.85546875" bestFit="1" customWidth="1"/>
    <col min="11772" max="11772" width="19" customWidth="1"/>
    <col min="11773" max="11773" width="29.7109375" bestFit="1" customWidth="1"/>
    <col min="11774" max="11774" width="13.42578125" bestFit="1" customWidth="1"/>
    <col min="12024" max="12024" width="13.28515625" bestFit="1" customWidth="1"/>
    <col min="12025" max="12025" width="62.140625" customWidth="1"/>
    <col min="12026" max="12026" width="11.140625" bestFit="1" customWidth="1"/>
    <col min="12027" max="12027" width="5.85546875" bestFit="1" customWidth="1"/>
    <col min="12028" max="12028" width="19" customWidth="1"/>
    <col min="12029" max="12029" width="29.7109375" bestFit="1" customWidth="1"/>
    <col min="12030" max="12030" width="13.42578125" bestFit="1" customWidth="1"/>
    <col min="12280" max="12280" width="13.28515625" bestFit="1" customWidth="1"/>
    <col min="12281" max="12281" width="62.140625" customWidth="1"/>
    <col min="12282" max="12282" width="11.140625" bestFit="1" customWidth="1"/>
    <col min="12283" max="12283" width="5.85546875" bestFit="1" customWidth="1"/>
    <col min="12284" max="12284" width="19" customWidth="1"/>
    <col min="12285" max="12285" width="29.7109375" bestFit="1" customWidth="1"/>
    <col min="12286" max="12286" width="13.42578125" bestFit="1" customWidth="1"/>
    <col min="12536" max="12536" width="13.28515625" bestFit="1" customWidth="1"/>
    <col min="12537" max="12537" width="62.140625" customWidth="1"/>
    <col min="12538" max="12538" width="11.140625" bestFit="1" customWidth="1"/>
    <col min="12539" max="12539" width="5.85546875" bestFit="1" customWidth="1"/>
    <col min="12540" max="12540" width="19" customWidth="1"/>
    <col min="12541" max="12541" width="29.7109375" bestFit="1" customWidth="1"/>
    <col min="12542" max="12542" width="13.42578125" bestFit="1" customWidth="1"/>
    <col min="12792" max="12792" width="13.28515625" bestFit="1" customWidth="1"/>
    <col min="12793" max="12793" width="62.140625" customWidth="1"/>
    <col min="12794" max="12794" width="11.140625" bestFit="1" customWidth="1"/>
    <col min="12795" max="12795" width="5.85546875" bestFit="1" customWidth="1"/>
    <col min="12796" max="12796" width="19" customWidth="1"/>
    <col min="12797" max="12797" width="29.7109375" bestFit="1" customWidth="1"/>
    <col min="12798" max="12798" width="13.42578125" bestFit="1" customWidth="1"/>
    <col min="13048" max="13048" width="13.28515625" bestFit="1" customWidth="1"/>
    <col min="13049" max="13049" width="62.140625" customWidth="1"/>
    <col min="13050" max="13050" width="11.140625" bestFit="1" customWidth="1"/>
    <col min="13051" max="13051" width="5.85546875" bestFit="1" customWidth="1"/>
    <col min="13052" max="13052" width="19" customWidth="1"/>
    <col min="13053" max="13053" width="29.7109375" bestFit="1" customWidth="1"/>
    <col min="13054" max="13054" width="13.42578125" bestFit="1" customWidth="1"/>
    <col min="13304" max="13304" width="13.28515625" bestFit="1" customWidth="1"/>
    <col min="13305" max="13305" width="62.140625" customWidth="1"/>
    <col min="13306" max="13306" width="11.140625" bestFit="1" customWidth="1"/>
    <col min="13307" max="13307" width="5.85546875" bestFit="1" customWidth="1"/>
    <col min="13308" max="13308" width="19" customWidth="1"/>
    <col min="13309" max="13309" width="29.7109375" bestFit="1" customWidth="1"/>
    <col min="13310" max="13310" width="13.42578125" bestFit="1" customWidth="1"/>
    <col min="13560" max="13560" width="13.28515625" bestFit="1" customWidth="1"/>
    <col min="13561" max="13561" width="62.140625" customWidth="1"/>
    <col min="13562" max="13562" width="11.140625" bestFit="1" customWidth="1"/>
    <col min="13563" max="13563" width="5.85546875" bestFit="1" customWidth="1"/>
    <col min="13564" max="13564" width="19" customWidth="1"/>
    <col min="13565" max="13565" width="29.7109375" bestFit="1" customWidth="1"/>
    <col min="13566" max="13566" width="13.42578125" bestFit="1" customWidth="1"/>
    <col min="13816" max="13816" width="13.28515625" bestFit="1" customWidth="1"/>
    <col min="13817" max="13817" width="62.140625" customWidth="1"/>
    <col min="13818" max="13818" width="11.140625" bestFit="1" customWidth="1"/>
    <col min="13819" max="13819" width="5.85546875" bestFit="1" customWidth="1"/>
    <col min="13820" max="13820" width="19" customWidth="1"/>
    <col min="13821" max="13821" width="29.7109375" bestFit="1" customWidth="1"/>
    <col min="13822" max="13822" width="13.42578125" bestFit="1" customWidth="1"/>
    <col min="14072" max="14072" width="13.28515625" bestFit="1" customWidth="1"/>
    <col min="14073" max="14073" width="62.140625" customWidth="1"/>
    <col min="14074" max="14074" width="11.140625" bestFit="1" customWidth="1"/>
    <col min="14075" max="14075" width="5.85546875" bestFit="1" customWidth="1"/>
    <col min="14076" max="14076" width="19" customWidth="1"/>
    <col min="14077" max="14077" width="29.7109375" bestFit="1" customWidth="1"/>
    <col min="14078" max="14078" width="13.42578125" bestFit="1" customWidth="1"/>
    <col min="14328" max="14328" width="13.28515625" bestFit="1" customWidth="1"/>
    <col min="14329" max="14329" width="62.140625" customWidth="1"/>
    <col min="14330" max="14330" width="11.140625" bestFit="1" customWidth="1"/>
    <col min="14331" max="14331" width="5.85546875" bestFit="1" customWidth="1"/>
    <col min="14332" max="14332" width="19" customWidth="1"/>
    <col min="14333" max="14333" width="29.7109375" bestFit="1" customWidth="1"/>
    <col min="14334" max="14334" width="13.42578125" bestFit="1" customWidth="1"/>
    <col min="14584" max="14584" width="13.28515625" bestFit="1" customWidth="1"/>
    <col min="14585" max="14585" width="62.140625" customWidth="1"/>
    <col min="14586" max="14586" width="11.140625" bestFit="1" customWidth="1"/>
    <col min="14587" max="14587" width="5.85546875" bestFit="1" customWidth="1"/>
    <col min="14588" max="14588" width="19" customWidth="1"/>
    <col min="14589" max="14589" width="29.7109375" bestFit="1" customWidth="1"/>
    <col min="14590" max="14590" width="13.42578125" bestFit="1" customWidth="1"/>
    <col min="14840" max="14840" width="13.28515625" bestFit="1" customWidth="1"/>
    <col min="14841" max="14841" width="62.140625" customWidth="1"/>
    <col min="14842" max="14842" width="11.140625" bestFit="1" customWidth="1"/>
    <col min="14843" max="14843" width="5.85546875" bestFit="1" customWidth="1"/>
    <col min="14844" max="14844" width="19" customWidth="1"/>
    <col min="14845" max="14845" width="29.7109375" bestFit="1" customWidth="1"/>
    <col min="14846" max="14846" width="13.42578125" bestFit="1" customWidth="1"/>
    <col min="15096" max="15096" width="13.28515625" bestFit="1" customWidth="1"/>
    <col min="15097" max="15097" width="62.140625" customWidth="1"/>
    <col min="15098" max="15098" width="11.140625" bestFit="1" customWidth="1"/>
    <col min="15099" max="15099" width="5.85546875" bestFit="1" customWidth="1"/>
    <col min="15100" max="15100" width="19" customWidth="1"/>
    <col min="15101" max="15101" width="29.7109375" bestFit="1" customWidth="1"/>
    <col min="15102" max="15102" width="13.42578125" bestFit="1" customWidth="1"/>
    <col min="15352" max="15352" width="13.28515625" bestFit="1" customWidth="1"/>
    <col min="15353" max="15353" width="62.140625" customWidth="1"/>
    <col min="15354" max="15354" width="11.140625" bestFit="1" customWidth="1"/>
    <col min="15355" max="15355" width="5.85546875" bestFit="1" customWidth="1"/>
    <col min="15356" max="15356" width="19" customWidth="1"/>
    <col min="15357" max="15357" width="29.7109375" bestFit="1" customWidth="1"/>
    <col min="15358" max="15358" width="13.42578125" bestFit="1" customWidth="1"/>
    <col min="15608" max="15608" width="13.28515625" bestFit="1" customWidth="1"/>
    <col min="15609" max="15609" width="62.140625" customWidth="1"/>
    <col min="15610" max="15610" width="11.140625" bestFit="1" customWidth="1"/>
    <col min="15611" max="15611" width="5.85546875" bestFit="1" customWidth="1"/>
    <col min="15612" max="15612" width="19" customWidth="1"/>
    <col min="15613" max="15613" width="29.7109375" bestFit="1" customWidth="1"/>
    <col min="15614" max="15614" width="13.42578125" bestFit="1" customWidth="1"/>
    <col min="15864" max="15864" width="13.28515625" bestFit="1" customWidth="1"/>
    <col min="15865" max="15865" width="62.140625" customWidth="1"/>
    <col min="15866" max="15866" width="11.140625" bestFit="1" customWidth="1"/>
    <col min="15867" max="15867" width="5.85546875" bestFit="1" customWidth="1"/>
    <col min="15868" max="15868" width="19" customWidth="1"/>
    <col min="15869" max="15869" width="29.7109375" bestFit="1" customWidth="1"/>
    <col min="15870" max="15870" width="13.42578125" bestFit="1" customWidth="1"/>
    <col min="16120" max="16120" width="13.28515625" bestFit="1" customWidth="1"/>
    <col min="16121" max="16121" width="62.140625" customWidth="1"/>
    <col min="16122" max="16122" width="11.140625" bestFit="1" customWidth="1"/>
    <col min="16123" max="16123" width="5.85546875" bestFit="1" customWidth="1"/>
    <col min="16124" max="16124" width="19" customWidth="1"/>
    <col min="16125" max="16125" width="29.7109375" bestFit="1" customWidth="1"/>
    <col min="16126" max="16126" width="13.42578125" bestFit="1" customWidth="1"/>
  </cols>
  <sheetData>
    <row r="10" spans="1:6" ht="15" x14ac:dyDescent="0.25">
      <c r="A10" s="49" t="s">
        <v>37</v>
      </c>
      <c r="B10" s="49"/>
      <c r="C10" s="49"/>
      <c r="D10" s="49"/>
      <c r="E10" s="49"/>
      <c r="F10" s="49"/>
    </row>
    <row r="11" spans="1:6" ht="15" x14ac:dyDescent="0.25">
      <c r="A11" s="49" t="s">
        <v>38</v>
      </c>
      <c r="B11" s="49"/>
      <c r="C11" s="49"/>
      <c r="D11" s="49"/>
      <c r="E11" s="49"/>
      <c r="F11" s="49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50" t="s">
        <v>39</v>
      </c>
      <c r="B13" s="50"/>
      <c r="C13" s="50"/>
      <c r="D13" s="50"/>
      <c r="E13" s="50"/>
      <c r="F13" s="50"/>
    </row>
    <row r="14" spans="1:6" x14ac:dyDescent="0.25">
      <c r="A14" s="45"/>
      <c r="B14" s="45"/>
      <c r="C14" s="45"/>
      <c r="D14" s="45"/>
      <c r="E14" s="45"/>
      <c r="F14" s="45"/>
    </row>
    <row r="15" spans="1:6" x14ac:dyDescent="0.25">
      <c r="A15" s="10" t="s">
        <v>56</v>
      </c>
      <c r="B15" s="11"/>
      <c r="C15" s="8"/>
      <c r="D15" s="9"/>
      <c r="E15" s="9"/>
      <c r="F15" s="9"/>
    </row>
    <row r="16" spans="1:6" x14ac:dyDescent="0.25">
      <c r="A16" s="10" t="s">
        <v>59</v>
      </c>
      <c r="B16" s="11"/>
      <c r="C16" s="8"/>
      <c r="D16" s="9"/>
      <c r="E16" s="9"/>
      <c r="F16" s="9"/>
    </row>
    <row r="17" spans="1:6" x14ac:dyDescent="0.25">
      <c r="A17" s="10" t="s">
        <v>57</v>
      </c>
      <c r="B17" s="12"/>
      <c r="C17" s="8"/>
      <c r="D17" s="9"/>
      <c r="E17" s="9"/>
      <c r="F17" s="9"/>
    </row>
    <row r="18" spans="1:6" ht="18" x14ac:dyDescent="0.25">
      <c r="A18" s="51" t="s">
        <v>0</v>
      </c>
      <c r="B18" s="51"/>
      <c r="C18" s="51"/>
      <c r="D18" s="51"/>
      <c r="E18" s="51"/>
      <c r="F18" s="51"/>
    </row>
    <row r="19" spans="1:6" ht="15" x14ac:dyDescent="0.25">
      <c r="A19" s="37" t="s">
        <v>40</v>
      </c>
      <c r="B19" s="37" t="s">
        <v>31</v>
      </c>
      <c r="C19" s="37" t="s">
        <v>32</v>
      </c>
      <c r="D19" s="37" t="s">
        <v>1</v>
      </c>
      <c r="E19" s="37" t="s">
        <v>33</v>
      </c>
      <c r="F19" s="37" t="s">
        <v>34</v>
      </c>
    </row>
    <row r="20" spans="1:6" ht="15" x14ac:dyDescent="0.25">
      <c r="A20" s="13">
        <v>1</v>
      </c>
      <c r="B20" s="14" t="s">
        <v>45</v>
      </c>
      <c r="C20" s="15"/>
      <c r="D20" s="15"/>
      <c r="E20" s="15"/>
      <c r="F20" s="15"/>
    </row>
    <row r="21" spans="1:6" ht="15" x14ac:dyDescent="0.25">
      <c r="A21" s="16">
        <f>+A20+0.01</f>
        <v>1.01</v>
      </c>
      <c r="B21" s="17" t="s">
        <v>49</v>
      </c>
      <c r="C21" s="16">
        <v>1</v>
      </c>
      <c r="D21" s="38" t="s">
        <v>3</v>
      </c>
      <c r="E21" s="18"/>
      <c r="F21" s="18">
        <f>E21*C21</f>
        <v>0</v>
      </c>
    </row>
    <row r="22" spans="1:6" ht="15" x14ac:dyDescent="0.25">
      <c r="A22" s="16">
        <f t="shared" ref="A22:A23" si="0">+A21+0.01</f>
        <v>1.02</v>
      </c>
      <c r="B22" s="17" t="s">
        <v>50</v>
      </c>
      <c r="C22" s="16">
        <v>1</v>
      </c>
      <c r="D22" s="38" t="s">
        <v>3</v>
      </c>
      <c r="E22" s="18"/>
      <c r="F22" s="18">
        <f t="shared" ref="F22:F23" si="1">E22*C22</f>
        <v>0</v>
      </c>
    </row>
    <row r="23" spans="1:6" ht="15" x14ac:dyDescent="0.25">
      <c r="A23" s="16">
        <f t="shared" si="0"/>
        <v>1.03</v>
      </c>
      <c r="B23" s="17" t="s">
        <v>48</v>
      </c>
      <c r="C23" s="16">
        <v>1</v>
      </c>
      <c r="D23" s="38" t="s">
        <v>3</v>
      </c>
      <c r="E23" s="18"/>
      <c r="F23" s="18">
        <f t="shared" si="1"/>
        <v>0</v>
      </c>
    </row>
    <row r="24" spans="1:6" ht="15" x14ac:dyDescent="0.25">
      <c r="A24" s="16">
        <f>+A21+0.01</f>
        <v>1.02</v>
      </c>
      <c r="B24" s="17" t="s">
        <v>2</v>
      </c>
      <c r="C24" s="16">
        <v>1</v>
      </c>
      <c r="D24" s="38" t="s">
        <v>3</v>
      </c>
      <c r="E24" s="18"/>
      <c r="F24" s="18">
        <f>E24*C24</f>
        <v>0</v>
      </c>
    </row>
    <row r="25" spans="1:6" ht="15" x14ac:dyDescent="0.25">
      <c r="A25" s="19"/>
      <c r="B25" s="17"/>
      <c r="C25" s="20"/>
      <c r="D25" s="19"/>
      <c r="E25" s="21" t="s">
        <v>35</v>
      </c>
      <c r="F25" s="22">
        <f>SUM(F21:F24)</f>
        <v>0</v>
      </c>
    </row>
    <row r="26" spans="1:6" ht="15" x14ac:dyDescent="0.25">
      <c r="A26" s="13">
        <v>2</v>
      </c>
      <c r="B26" s="14" t="s">
        <v>46</v>
      </c>
      <c r="C26" s="15"/>
      <c r="D26" s="15"/>
      <c r="E26" s="15"/>
      <c r="F26" s="15"/>
    </row>
    <row r="27" spans="1:6" ht="15" x14ac:dyDescent="0.25">
      <c r="A27" s="16">
        <f t="shared" ref="A27:A31" si="2">+A26+0.01</f>
        <v>2.0099999999999998</v>
      </c>
      <c r="B27" s="17" t="s">
        <v>53</v>
      </c>
      <c r="C27" s="20">
        <f>18*30*0.6*1.3</f>
        <v>421.2</v>
      </c>
      <c r="D27" s="38" t="s">
        <v>4</v>
      </c>
      <c r="E27" s="18"/>
      <c r="F27" s="18">
        <f t="shared" ref="F27:F28" si="3">E27*C27</f>
        <v>0</v>
      </c>
    </row>
    <row r="28" spans="1:6" ht="15" x14ac:dyDescent="0.25">
      <c r="A28" s="16">
        <f t="shared" si="2"/>
        <v>2.0199999999999996</v>
      </c>
      <c r="B28" s="17" t="s">
        <v>47</v>
      </c>
      <c r="C28" s="20">
        <f>114*0.45*0.3*1.3</f>
        <v>20.007000000000001</v>
      </c>
      <c r="D28" s="38" t="s">
        <v>4</v>
      </c>
      <c r="E28" s="18"/>
      <c r="F28" s="18">
        <f t="shared" si="3"/>
        <v>0</v>
      </c>
    </row>
    <row r="29" spans="1:6" ht="15" x14ac:dyDescent="0.25">
      <c r="A29" s="16">
        <f t="shared" si="2"/>
        <v>2.0299999999999994</v>
      </c>
      <c r="B29" s="17" t="s">
        <v>44</v>
      </c>
      <c r="C29" s="20">
        <f>1*1*1*2*1.3</f>
        <v>2.6</v>
      </c>
      <c r="D29" s="38" t="s">
        <v>4</v>
      </c>
      <c r="E29" s="18"/>
      <c r="F29" s="18">
        <f>E29*C29</f>
        <v>0</v>
      </c>
    </row>
    <row r="30" spans="1:6" ht="15" x14ac:dyDescent="0.25">
      <c r="A30" s="16">
        <f t="shared" si="2"/>
        <v>2.0399999999999991</v>
      </c>
      <c r="B30" s="17" t="s">
        <v>5</v>
      </c>
      <c r="C30" s="20">
        <f>114*0.3*0.3</f>
        <v>10.259999999999998</v>
      </c>
      <c r="D30" s="38" t="s">
        <v>6</v>
      </c>
      <c r="E30" s="18"/>
      <c r="F30" s="18">
        <f>E30*C30</f>
        <v>0</v>
      </c>
    </row>
    <row r="31" spans="1:6" ht="15" x14ac:dyDescent="0.25">
      <c r="A31" s="16">
        <f t="shared" si="2"/>
        <v>2.0499999999999989</v>
      </c>
      <c r="B31" s="17" t="s">
        <v>7</v>
      </c>
      <c r="C31" s="20">
        <f>18*30*0.6</f>
        <v>324</v>
      </c>
      <c r="D31" s="38" t="s">
        <v>6</v>
      </c>
      <c r="E31" s="18"/>
      <c r="F31" s="18">
        <f>E31*C31</f>
        <v>0</v>
      </c>
    </row>
    <row r="32" spans="1:6" ht="15" x14ac:dyDescent="0.25">
      <c r="A32" s="19"/>
      <c r="B32" s="17"/>
      <c r="C32" s="21"/>
      <c r="D32" s="21"/>
      <c r="E32" s="21" t="str">
        <f>+E25</f>
        <v>SUB-TOTAL</v>
      </c>
      <c r="F32" s="22">
        <f>SUM(F27:F31)</f>
        <v>0</v>
      </c>
    </row>
    <row r="33" spans="1:6" ht="15" x14ac:dyDescent="0.25">
      <c r="A33" s="13">
        <v>3</v>
      </c>
      <c r="B33" s="14" t="s">
        <v>8</v>
      </c>
      <c r="C33" s="15"/>
      <c r="D33" s="15"/>
      <c r="E33" s="15"/>
      <c r="F33" s="15"/>
    </row>
    <row r="34" spans="1:6" ht="26.25" x14ac:dyDescent="0.25">
      <c r="A34" s="23">
        <f>+A33+0.01</f>
        <v>3.01</v>
      </c>
      <c r="B34" s="24" t="s">
        <v>9</v>
      </c>
      <c r="C34" s="25">
        <f>114*0.45*0.25</f>
        <v>12.825000000000001</v>
      </c>
      <c r="D34" s="38" t="s">
        <v>10</v>
      </c>
      <c r="E34" s="26"/>
      <c r="F34" s="18">
        <f>E34*C34</f>
        <v>0</v>
      </c>
    </row>
    <row r="35" spans="1:6" ht="26.25" x14ac:dyDescent="0.25">
      <c r="A35" s="23">
        <f>+A34+0.01</f>
        <v>3.0199999999999996</v>
      </c>
      <c r="B35" s="24" t="s">
        <v>41</v>
      </c>
      <c r="C35" s="25">
        <f>1*1*1*2</f>
        <v>2</v>
      </c>
      <c r="D35" s="38" t="s">
        <v>10</v>
      </c>
      <c r="E35" s="41"/>
      <c r="F35" s="41">
        <f>E35*C35</f>
        <v>0</v>
      </c>
    </row>
    <row r="36" spans="1:6" ht="15" x14ac:dyDescent="0.25">
      <c r="A36" s="19"/>
      <c r="B36" s="17"/>
      <c r="C36" s="21"/>
      <c r="D36" s="21"/>
      <c r="E36" s="21" t="str">
        <f>+E32</f>
        <v>SUB-TOTAL</v>
      </c>
      <c r="F36" s="22">
        <f>SUM(F34:F35)</f>
        <v>0</v>
      </c>
    </row>
    <row r="37" spans="1:6" ht="15" x14ac:dyDescent="0.25">
      <c r="A37" s="13">
        <v>4</v>
      </c>
      <c r="B37" s="14" t="s">
        <v>11</v>
      </c>
      <c r="C37" s="15"/>
      <c r="D37" s="15"/>
      <c r="E37" s="15"/>
      <c r="F37" s="15"/>
    </row>
    <row r="38" spans="1:6" ht="15" x14ac:dyDescent="0.25">
      <c r="A38" s="16">
        <f>+A37+0.01</f>
        <v>4.01</v>
      </c>
      <c r="B38" s="17" t="s">
        <v>51</v>
      </c>
      <c r="C38" s="16">
        <f>114*0.8</f>
        <v>91.2</v>
      </c>
      <c r="D38" s="38" t="s">
        <v>12</v>
      </c>
      <c r="E38" s="18"/>
      <c r="F38" s="18">
        <f>E38*C38</f>
        <v>0</v>
      </c>
    </row>
    <row r="39" spans="1:6" ht="15" x14ac:dyDescent="0.25">
      <c r="A39" s="19"/>
      <c r="B39" s="17"/>
      <c r="C39" s="20"/>
      <c r="D39" s="19"/>
      <c r="E39" s="21" t="str">
        <f>+E36</f>
        <v>SUB-TOTAL</v>
      </c>
      <c r="F39" s="22">
        <f>SUM(F38:F38)</f>
        <v>0</v>
      </c>
    </row>
    <row r="40" spans="1:6" ht="15" x14ac:dyDescent="0.25">
      <c r="A40" s="13">
        <v>5</v>
      </c>
      <c r="B40" s="14" t="s">
        <v>13</v>
      </c>
      <c r="C40" s="15"/>
      <c r="D40" s="15"/>
      <c r="E40" s="15"/>
      <c r="F40" s="15"/>
    </row>
    <row r="41" spans="1:6" ht="15" x14ac:dyDescent="0.25">
      <c r="A41" s="16">
        <f>+A40+0.01</f>
        <v>5.01</v>
      </c>
      <c r="B41" s="24" t="s">
        <v>14</v>
      </c>
      <c r="C41" s="16">
        <v>2</v>
      </c>
      <c r="D41" s="38" t="s">
        <v>15</v>
      </c>
      <c r="E41" s="18"/>
      <c r="F41" s="18">
        <f>E41*C41</f>
        <v>0</v>
      </c>
    </row>
    <row r="42" spans="1:6" ht="15" x14ac:dyDescent="0.25">
      <c r="A42" s="16">
        <f>+A41+0.01</f>
        <v>5.0199999999999996</v>
      </c>
      <c r="B42" s="17" t="s">
        <v>16</v>
      </c>
      <c r="C42" s="16">
        <v>96</v>
      </c>
      <c r="D42" s="38" t="s">
        <v>17</v>
      </c>
      <c r="E42" s="18"/>
      <c r="F42" s="18">
        <f>E42*C42</f>
        <v>0</v>
      </c>
    </row>
    <row r="43" spans="1:6" ht="15" x14ac:dyDescent="0.25">
      <c r="A43" s="19"/>
      <c r="B43" s="17"/>
      <c r="C43" s="15"/>
      <c r="D43" s="19"/>
      <c r="E43" s="21" t="str">
        <f>+E39</f>
        <v>SUB-TOTAL</v>
      </c>
      <c r="F43" s="22">
        <f>SUM(F41:F42)</f>
        <v>0</v>
      </c>
    </row>
    <row r="44" spans="1:6" ht="15" x14ac:dyDescent="0.25">
      <c r="A44" s="13">
        <v>6</v>
      </c>
      <c r="B44" s="14" t="s">
        <v>18</v>
      </c>
      <c r="C44" s="15"/>
      <c r="D44" s="17"/>
      <c r="E44" s="17"/>
      <c r="F44" s="17"/>
    </row>
    <row r="45" spans="1:6" ht="15" x14ac:dyDescent="0.25">
      <c r="A45" s="16">
        <f>+A44+0.01</f>
        <v>6.01</v>
      </c>
      <c r="B45" s="24" t="s">
        <v>55</v>
      </c>
      <c r="C45" s="16">
        <v>540</v>
      </c>
      <c r="D45" s="38" t="s">
        <v>12</v>
      </c>
      <c r="E45" s="18"/>
      <c r="F45" s="18">
        <f>E45*C45</f>
        <v>0</v>
      </c>
    </row>
    <row r="46" spans="1:6" ht="15" x14ac:dyDescent="0.25">
      <c r="A46" s="19"/>
      <c r="B46" s="17"/>
      <c r="C46" s="20"/>
      <c r="D46" s="19"/>
      <c r="E46" s="21" t="str">
        <f>+E43</f>
        <v>SUB-TOTAL</v>
      </c>
      <c r="F46" s="22">
        <f>SUM(F45:F45)</f>
        <v>0</v>
      </c>
    </row>
    <row r="47" spans="1:6" ht="15" x14ac:dyDescent="0.25">
      <c r="A47" s="13">
        <v>7</v>
      </c>
      <c r="B47" s="14" t="s">
        <v>43</v>
      </c>
      <c r="C47" s="15"/>
      <c r="D47" s="17"/>
      <c r="E47" s="17"/>
      <c r="F47" s="17"/>
    </row>
    <row r="48" spans="1:6" ht="15" x14ac:dyDescent="0.25">
      <c r="A48" s="16">
        <f t="shared" ref="A48:A49" si="4">+A47+0.01</f>
        <v>7.01</v>
      </c>
      <c r="B48" s="46" t="s">
        <v>42</v>
      </c>
      <c r="C48" s="16">
        <v>2</v>
      </c>
      <c r="D48" s="38" t="s">
        <v>15</v>
      </c>
      <c r="E48" s="18"/>
      <c r="F48" s="18">
        <f>E48*C48</f>
        <v>0</v>
      </c>
    </row>
    <row r="49" spans="1:6" ht="15" x14ac:dyDescent="0.25">
      <c r="A49" s="16">
        <f t="shared" si="4"/>
        <v>7.02</v>
      </c>
      <c r="B49" s="42" t="s">
        <v>54</v>
      </c>
      <c r="C49" s="25">
        <v>2</v>
      </c>
      <c r="D49" s="38" t="s">
        <v>15</v>
      </c>
      <c r="E49" s="43"/>
      <c r="F49" s="43">
        <f>E49*C49</f>
        <v>0</v>
      </c>
    </row>
    <row r="50" spans="1:6" ht="15" x14ac:dyDescent="0.25">
      <c r="A50" s="19"/>
      <c r="B50" s="17"/>
      <c r="C50" s="20"/>
      <c r="D50" s="19"/>
      <c r="E50" s="21" t="str">
        <f>+E46</f>
        <v>SUB-TOTAL</v>
      </c>
      <c r="F50" s="22">
        <f>SUM(F48:F49)</f>
        <v>0</v>
      </c>
    </row>
    <row r="51" spans="1:6" ht="15" x14ac:dyDescent="0.25">
      <c r="A51" s="13">
        <v>8</v>
      </c>
      <c r="B51" s="14" t="s">
        <v>19</v>
      </c>
      <c r="C51" s="15"/>
      <c r="D51" s="17"/>
      <c r="E51" s="17"/>
      <c r="F51" s="17"/>
    </row>
    <row r="52" spans="1:6" ht="15" x14ac:dyDescent="0.25">
      <c r="A52" s="16">
        <f>+A51+0.01</f>
        <v>8.01</v>
      </c>
      <c r="B52" s="17" t="s">
        <v>20</v>
      </c>
      <c r="C52" s="16">
        <v>1</v>
      </c>
      <c r="D52" s="38" t="s">
        <v>3</v>
      </c>
      <c r="E52" s="18"/>
      <c r="F52" s="18">
        <f>E52*C52</f>
        <v>0</v>
      </c>
    </row>
    <row r="53" spans="1:6" ht="15" x14ac:dyDescent="0.25">
      <c r="A53" s="19"/>
      <c r="B53" s="17"/>
      <c r="C53" s="20"/>
      <c r="D53" s="19"/>
      <c r="E53" s="21" t="str">
        <f>+E46</f>
        <v>SUB-TOTAL</v>
      </c>
      <c r="F53" s="22">
        <f>SUM(F52:F52)</f>
        <v>0</v>
      </c>
    </row>
    <row r="54" spans="1:6" ht="15" x14ac:dyDescent="0.25">
      <c r="A54" s="19"/>
      <c r="B54" s="17"/>
      <c r="C54" s="21"/>
      <c r="D54" s="21"/>
      <c r="E54" s="21"/>
      <c r="F54" s="27"/>
    </row>
    <row r="55" spans="1:6" ht="15" x14ac:dyDescent="0.25">
      <c r="A55" s="14"/>
      <c r="B55" s="28"/>
      <c r="C55" s="14" t="s">
        <v>21</v>
      </c>
      <c r="D55" s="21"/>
      <c r="E55" s="14"/>
      <c r="F55" s="22">
        <f>SUM(F21:F53)/2</f>
        <v>0</v>
      </c>
    </row>
    <row r="56" spans="1:6" ht="15" x14ac:dyDescent="0.25">
      <c r="A56" s="13">
        <v>9</v>
      </c>
      <c r="B56" s="14" t="s">
        <v>22</v>
      </c>
      <c r="C56" s="15"/>
      <c r="D56" s="15"/>
      <c r="E56" s="15"/>
      <c r="F56" s="15"/>
    </row>
    <row r="57" spans="1:6" ht="15" x14ac:dyDescent="0.25">
      <c r="A57" s="16">
        <f t="shared" ref="A57:A62" si="5">+A56+0.01</f>
        <v>9.01</v>
      </c>
      <c r="B57" s="29" t="s">
        <v>23</v>
      </c>
      <c r="C57" s="30">
        <v>10</v>
      </c>
      <c r="D57" s="30" t="s">
        <v>24</v>
      </c>
      <c r="E57" s="29">
        <f>+C57/100</f>
        <v>0.1</v>
      </c>
      <c r="F57" s="31">
        <f>$F$55*E57</f>
        <v>0</v>
      </c>
    </row>
    <row r="58" spans="1:6" ht="15" x14ac:dyDescent="0.25">
      <c r="A58" s="16">
        <f t="shared" si="5"/>
        <v>9.02</v>
      </c>
      <c r="B58" s="29" t="s">
        <v>25</v>
      </c>
      <c r="C58" s="30">
        <v>3</v>
      </c>
      <c r="D58" s="30" t="s">
        <v>24</v>
      </c>
      <c r="E58" s="29">
        <f t="shared" ref="E58:E63" si="6">+C58/100</f>
        <v>0.03</v>
      </c>
      <c r="F58" s="31">
        <f>$F$55*E58</f>
        <v>0</v>
      </c>
    </row>
    <row r="59" spans="1:6" ht="15" x14ac:dyDescent="0.25">
      <c r="A59" s="16">
        <f t="shared" si="5"/>
        <v>9.0299999999999994</v>
      </c>
      <c r="B59" s="29" t="s">
        <v>26</v>
      </c>
      <c r="C59" s="30">
        <v>3.5</v>
      </c>
      <c r="D59" s="30" t="s">
        <v>24</v>
      </c>
      <c r="E59" s="29">
        <f t="shared" si="6"/>
        <v>3.5000000000000003E-2</v>
      </c>
      <c r="F59" s="31">
        <f>$F$55*E59</f>
        <v>0</v>
      </c>
    </row>
    <row r="60" spans="1:6" ht="15" x14ac:dyDescent="0.25">
      <c r="A60" s="16">
        <f t="shared" si="5"/>
        <v>9.0399999999999991</v>
      </c>
      <c r="B60" s="29" t="s">
        <v>27</v>
      </c>
      <c r="C60" s="30">
        <v>2.5</v>
      </c>
      <c r="D60" s="30" t="s">
        <v>24</v>
      </c>
      <c r="E60" s="29">
        <f t="shared" si="6"/>
        <v>2.5000000000000001E-2</v>
      </c>
      <c r="F60" s="31">
        <f>$F$55*E60</f>
        <v>0</v>
      </c>
    </row>
    <row r="61" spans="1:6" ht="15" x14ac:dyDescent="0.25">
      <c r="A61" s="16">
        <f t="shared" si="5"/>
        <v>9.0499999999999989</v>
      </c>
      <c r="B61" s="29" t="s">
        <v>28</v>
      </c>
      <c r="C61" s="30">
        <v>1</v>
      </c>
      <c r="D61" s="30" t="s">
        <v>24</v>
      </c>
      <c r="E61" s="29">
        <f t="shared" si="6"/>
        <v>0.01</v>
      </c>
      <c r="F61" s="31">
        <f>$F$55*E61</f>
        <v>0</v>
      </c>
    </row>
    <row r="62" spans="1:6" ht="26.25" x14ac:dyDescent="0.25">
      <c r="A62" s="16">
        <f t="shared" si="5"/>
        <v>9.0599999999999987</v>
      </c>
      <c r="B62" s="24" t="s">
        <v>52</v>
      </c>
      <c r="C62" s="30">
        <v>18</v>
      </c>
      <c r="D62" s="30" t="s">
        <v>24</v>
      </c>
      <c r="E62" s="29">
        <f t="shared" si="6"/>
        <v>0.18</v>
      </c>
      <c r="F62" s="31">
        <f>$F$57*E62</f>
        <v>0</v>
      </c>
    </row>
    <row r="63" spans="1:6" ht="15" x14ac:dyDescent="0.25">
      <c r="A63" s="30">
        <f>+A62+0.01</f>
        <v>9.0699999999999985</v>
      </c>
      <c r="B63" s="29" t="s">
        <v>29</v>
      </c>
      <c r="C63" s="30">
        <v>0.1</v>
      </c>
      <c r="D63" s="30" t="s">
        <v>24</v>
      </c>
      <c r="E63" s="32">
        <f t="shared" si="6"/>
        <v>1E-3</v>
      </c>
      <c r="F63" s="31">
        <f>F55*E63</f>
        <v>0</v>
      </c>
    </row>
    <row r="64" spans="1:6" ht="15" x14ac:dyDescent="0.25">
      <c r="A64" s="30"/>
      <c r="B64" s="29"/>
      <c r="C64" s="30"/>
      <c r="D64" s="30"/>
      <c r="E64" s="32"/>
      <c r="F64" s="33"/>
    </row>
    <row r="65" spans="1:6" ht="15" x14ac:dyDescent="0.25">
      <c r="A65" s="14"/>
      <c r="B65" s="28"/>
      <c r="C65" s="14" t="s">
        <v>30</v>
      </c>
      <c r="D65" s="21"/>
      <c r="E65" s="14"/>
      <c r="F65" s="22">
        <f>SUM(F57:F64)</f>
        <v>0</v>
      </c>
    </row>
    <row r="66" spans="1:6" thickBot="1" x14ac:dyDescent="0.3">
      <c r="A66" s="34"/>
      <c r="B66" s="34"/>
      <c r="C66" s="34"/>
      <c r="D66" s="34"/>
      <c r="E66" s="34"/>
      <c r="F66" s="40"/>
    </row>
    <row r="67" spans="1:6" thickBot="1" x14ac:dyDescent="0.3">
      <c r="A67" s="35"/>
      <c r="B67" s="36"/>
      <c r="C67" s="52" t="s">
        <v>36</v>
      </c>
      <c r="D67" s="53"/>
      <c r="E67" s="53"/>
      <c r="F67" s="39">
        <f>F65+F55</f>
        <v>0</v>
      </c>
    </row>
    <row r="68" spans="1:6" x14ac:dyDescent="0.25">
      <c r="A68" s="1"/>
      <c r="B68" s="2"/>
      <c r="C68" s="3"/>
      <c r="D68" s="3"/>
      <c r="E68" s="3"/>
      <c r="F68" s="4"/>
    </row>
    <row r="69" spans="1:6" x14ac:dyDescent="0.25">
      <c r="A69" s="55" t="s">
        <v>58</v>
      </c>
      <c r="B69" s="55"/>
      <c r="C69" s="55"/>
      <c r="D69" s="55"/>
      <c r="E69" s="55"/>
      <c r="F69" s="55"/>
    </row>
    <row r="70" spans="1:6" x14ac:dyDescent="0.25">
      <c r="A70" s="1"/>
      <c r="B70" s="2"/>
      <c r="C70" s="3"/>
      <c r="D70" s="3"/>
      <c r="E70" s="3"/>
      <c r="F70" s="4"/>
    </row>
    <row r="71" spans="1:6" x14ac:dyDescent="0.25">
      <c r="A71" s="5"/>
      <c r="B71" s="5"/>
      <c r="C71" s="5"/>
      <c r="D71" s="5"/>
      <c r="E71" s="6"/>
      <c r="F71" s="5"/>
    </row>
    <row r="72" spans="1:6" ht="15" x14ac:dyDescent="0.25">
      <c r="A72" s="54"/>
      <c r="B72" s="54"/>
      <c r="C72" s="54"/>
      <c r="D72" s="54"/>
      <c r="E72" s="54"/>
      <c r="F72" s="54"/>
    </row>
    <row r="73" spans="1:6" ht="15" x14ac:dyDescent="0.25">
      <c r="A73" s="44"/>
      <c r="B73" s="44"/>
      <c r="C73" s="44"/>
      <c r="D73" s="44"/>
      <c r="E73" s="44"/>
      <c r="F73" s="44"/>
    </row>
    <row r="74" spans="1:6" ht="15" x14ac:dyDescent="0.25">
      <c r="A74" s="47"/>
      <c r="B74" s="47"/>
      <c r="C74" s="47"/>
      <c r="D74" s="47"/>
      <c r="E74" s="47"/>
      <c r="F74" s="47"/>
    </row>
    <row r="75" spans="1:6" ht="15" x14ac:dyDescent="0.25">
      <c r="A75" s="47"/>
      <c r="B75" s="47"/>
      <c r="C75" s="47"/>
      <c r="D75" s="47"/>
      <c r="E75" s="47"/>
      <c r="F75" s="47"/>
    </row>
    <row r="76" spans="1:6" ht="15" x14ac:dyDescent="0.25">
      <c r="A76" s="48"/>
      <c r="B76" s="48"/>
      <c r="C76" s="48"/>
      <c r="D76" s="48"/>
      <c r="E76" s="48"/>
      <c r="F76" s="48"/>
    </row>
  </sheetData>
  <mergeCells count="11">
    <mergeCell ref="A74:C74"/>
    <mergeCell ref="D74:F74"/>
    <mergeCell ref="A75:F75"/>
    <mergeCell ref="A76:F76"/>
    <mergeCell ref="A10:F10"/>
    <mergeCell ref="A11:F11"/>
    <mergeCell ref="A13:F13"/>
    <mergeCell ref="A18:F18"/>
    <mergeCell ref="C67:E67"/>
    <mergeCell ref="A72:F72"/>
    <mergeCell ref="A69:F69"/>
  </mergeCells>
  <pageMargins left="0.43307086614173229" right="0.11811023622047245" top="0.35433070866141736" bottom="0.35433070866141736" header="0.31496062992125984" footer="0.31496062992125984"/>
  <pageSetup scale="93" fitToHeight="0" orientation="portrait" horizontalDpi="0" verticalDpi="0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VOLUMETRIA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Ingenieria</dc:creator>
  <cp:lastModifiedBy>WILLENA GOMEZ</cp:lastModifiedBy>
  <cp:lastPrinted>2022-10-31T21:44:18Z</cp:lastPrinted>
  <dcterms:created xsi:type="dcterms:W3CDTF">2022-03-30T21:00:08Z</dcterms:created>
  <dcterms:modified xsi:type="dcterms:W3CDTF">2024-10-29T14:00:10Z</dcterms:modified>
</cp:coreProperties>
</file>