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a 01\Desktop\obras ultimo trimestre\"/>
    </mc:Choice>
  </mc:AlternateContent>
  <xr:revisionPtr revIDLastSave="0" documentId="8_{497DE72A-012B-4E06-9FEB-C5BE42D33881}" xr6:coauthVersionLast="47" xr6:coauthVersionMax="47" xr10:uidLastSave="{00000000-0000-0000-0000-000000000000}"/>
  <bookViews>
    <workbookView xWindow="-120" yWindow="-120" windowWidth="21840" windowHeight="12555" xr2:uid="{00000000-000D-0000-FFFF-FFFF00000000}"/>
  </bookViews>
  <sheets>
    <sheet name="volumetria marginal" sheetId="13" r:id="rId1"/>
  </sheets>
  <definedNames>
    <definedName name="_xlnm.Print_Area" localSheetId="0">'volumetria marginal'!$A$1:$G$81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0" i="13" l="1"/>
  <c r="E69" i="13"/>
  <c r="E68" i="13"/>
  <c r="E67" i="13"/>
  <c r="E66" i="13"/>
  <c r="E65" i="13"/>
  <c r="A65" i="13"/>
  <c r="A66" i="13" s="1"/>
  <c r="A67" i="13" s="1"/>
  <c r="A68" i="13" s="1"/>
  <c r="A69" i="13" s="1"/>
  <c r="A70" i="13" s="1"/>
  <c r="E64" i="13"/>
  <c r="A64" i="13"/>
  <c r="E63" i="13"/>
  <c r="F56" i="13"/>
  <c r="F55" i="13"/>
  <c r="F54" i="13"/>
  <c r="F53" i="13"/>
  <c r="G57" i="13" s="1"/>
  <c r="A53" i="13"/>
  <c r="A54" i="13" s="1"/>
  <c r="A55" i="13" s="1"/>
  <c r="A56" i="13" s="1"/>
  <c r="F50" i="13"/>
  <c r="F49" i="13"/>
  <c r="F48" i="13"/>
  <c r="C48" i="13"/>
  <c r="F47" i="13"/>
  <c r="A47" i="13"/>
  <c r="A48" i="13" s="1"/>
  <c r="A49" i="13" s="1"/>
  <c r="A50" i="13" s="1"/>
  <c r="F44" i="13"/>
  <c r="C44" i="13"/>
  <c r="C43" i="13"/>
  <c r="F43" i="13" s="1"/>
  <c r="F42" i="13"/>
  <c r="A42" i="13"/>
  <c r="A43" i="13" s="1"/>
  <c r="A44" i="13" s="1"/>
  <c r="F39" i="13"/>
  <c r="F38" i="13"/>
  <c r="G40" i="13" s="1"/>
  <c r="A38" i="13"/>
  <c r="A39" i="13" s="1"/>
  <c r="F35" i="13"/>
  <c r="G36" i="13" s="1"/>
  <c r="A35" i="13"/>
  <c r="G33" i="13"/>
  <c r="F32" i="13"/>
  <c r="A32" i="13"/>
  <c r="C29" i="13"/>
  <c r="F29" i="13" s="1"/>
  <c r="C27" i="13"/>
  <c r="C28" i="13" s="1"/>
  <c r="F28" i="13" s="1"/>
  <c r="A27" i="13"/>
  <c r="A28" i="13" s="1"/>
  <c r="A29" i="13" s="1"/>
  <c r="C24" i="13"/>
  <c r="F24" i="13" s="1"/>
  <c r="A23" i="13"/>
  <c r="A24" i="13" s="1"/>
  <c r="C22" i="13"/>
  <c r="F22" i="13" s="1"/>
  <c r="A22" i="13"/>
  <c r="F21" i="13"/>
  <c r="C21" i="13"/>
  <c r="C23" i="13" s="1"/>
  <c r="F23" i="13" s="1"/>
  <c r="A21" i="13"/>
  <c r="F18" i="13"/>
  <c r="F17" i="13"/>
  <c r="F16" i="13"/>
  <c r="G19" i="13" s="1"/>
  <c r="A16" i="13"/>
  <c r="A17" i="13" s="1"/>
  <c r="A18" i="13" s="1"/>
  <c r="G45" i="13" l="1"/>
  <c r="G51" i="13"/>
  <c r="G25" i="13"/>
  <c r="F27" i="13"/>
  <c r="G30" i="13" s="1"/>
  <c r="G60" i="13" l="1"/>
  <c r="F65" i="13" s="1"/>
  <c r="F69" i="13" l="1"/>
  <c r="F68" i="13"/>
  <c r="F63" i="13"/>
  <c r="F64" i="13" s="1"/>
  <c r="F66" i="13"/>
  <c r="F67" i="13"/>
  <c r="F70" i="13"/>
  <c r="G71" i="13" l="1"/>
  <c r="G74" i="13" s="1"/>
</calcChain>
</file>

<file path=xl/sharedStrings.xml><?xml version="1.0" encoding="utf-8"?>
<sst xmlns="http://schemas.openxmlformats.org/spreadsheetml/2006/main" count="100" uniqueCount="75">
  <si>
    <t>UNIDAD</t>
  </si>
  <si>
    <t xml:space="preserve">DESCRIPCION </t>
  </si>
  <si>
    <t>CANTIDAD</t>
  </si>
  <si>
    <t>P.U</t>
  </si>
  <si>
    <t>VALOR</t>
  </si>
  <si>
    <t>ml</t>
  </si>
  <si>
    <t>Contenes</t>
  </si>
  <si>
    <t xml:space="preserve">Oficina de campo </t>
  </si>
  <si>
    <t>II.-</t>
  </si>
  <si>
    <t>COSTOS INDIRECTOS</t>
  </si>
  <si>
    <t>%</t>
  </si>
  <si>
    <t>Gastos administrativos</t>
  </si>
  <si>
    <t>Transporte</t>
  </si>
  <si>
    <t>TOTAL COSTOS INDIRECTOS</t>
  </si>
  <si>
    <t>SUB-TOTAL</t>
  </si>
  <si>
    <t>PRELIMINARES:</t>
  </si>
  <si>
    <t>Limpieza del terreno</t>
  </si>
  <si>
    <t>MOVIMIENTO DE TIERRAS:</t>
  </si>
  <si>
    <t>INSTALACIONES SANITATRIAS:</t>
  </si>
  <si>
    <t>Ud</t>
  </si>
  <si>
    <t>Ml</t>
  </si>
  <si>
    <t>M²</t>
  </si>
  <si>
    <t>PRESUPUESTO</t>
  </si>
  <si>
    <t>L</t>
  </si>
  <si>
    <t>No.</t>
  </si>
  <si>
    <r>
      <t>M</t>
    </r>
    <r>
      <rPr>
        <vertAlign val="superscript"/>
        <sz val="12"/>
        <color theme="1"/>
        <rFont val="Times New Roman"/>
        <family val="1"/>
      </rPr>
      <t>3</t>
    </r>
  </si>
  <si>
    <t>Pa</t>
  </si>
  <si>
    <t>TOTAL GENERAL</t>
  </si>
  <si>
    <t>Elaborado por:</t>
  </si>
  <si>
    <t>ANCHO 1</t>
  </si>
  <si>
    <t>H 1</t>
  </si>
  <si>
    <t>H2</t>
  </si>
  <si>
    <t>Corte Material Inservible h 1 =1.17 m, h 2 = 3.20 m</t>
  </si>
  <si>
    <t>Excavación para canaleta</t>
  </si>
  <si>
    <t>Carpeta asfáltica (h=4")</t>
  </si>
  <si>
    <t>Bote Material Inservible (e = 30%)</t>
  </si>
  <si>
    <t>Instalación llaves para jardinera</t>
  </si>
  <si>
    <t>MISCELANEOS:</t>
  </si>
  <si>
    <t>Restauración, traslado e instalación muñeca sin rostro</t>
  </si>
  <si>
    <t>Limpieza final</t>
  </si>
  <si>
    <t>Lámparas led de 100 w, 120 v, en perfiles 3'' x 3'' x 20'</t>
  </si>
  <si>
    <t>Relfectores de 100 w</t>
  </si>
  <si>
    <t>OBRAS DE ARTE:</t>
  </si>
  <si>
    <t>Dirección técnica</t>
  </si>
  <si>
    <t xml:space="preserve">ITBIS dirección técnica </t>
  </si>
  <si>
    <t>CODIA</t>
  </si>
  <si>
    <t>Fianzas y seguros</t>
  </si>
  <si>
    <t>Pensión y jubilación (ley 6-86)</t>
  </si>
  <si>
    <t>Imprevistos</t>
  </si>
  <si>
    <t>INSTALACIONES ELECTRICAS:</t>
  </si>
  <si>
    <t>Canaleta de hormigón (f'c = 180 kg/cm², e = 0.10 m)</t>
  </si>
  <si>
    <t>Ornamentación</t>
  </si>
  <si>
    <t>SEÑALIZACION:</t>
  </si>
  <si>
    <t>Pasos de Zebra</t>
  </si>
  <si>
    <t>Señalización vertical</t>
  </si>
  <si>
    <t>Riego de adherencia</t>
  </si>
  <si>
    <t>Relleno Compactado (material triturado)</t>
  </si>
  <si>
    <t>CAPA DE RODADURA:</t>
  </si>
  <si>
    <t>TRANSPORTE DE EQUIPOS:</t>
  </si>
  <si>
    <t>Transporte de equipos pesados</t>
  </si>
  <si>
    <t>Uds</t>
  </si>
  <si>
    <t>M³</t>
  </si>
  <si>
    <t xml:space="preserve">TOTAL GENERAL COSTOS DIRECTOS </t>
  </si>
  <si>
    <t>Página 2/2</t>
  </si>
  <si>
    <t>Acondicionamiento, traslado e instalación de letras (MOCA)</t>
  </si>
  <si>
    <t>Letrero en obra (4' x 8'), perfiles galvanizados 1'' x 1''
con tubo galvanizado base 3'' x 3''</t>
  </si>
  <si>
    <t xml:space="preserve">Imprimación </t>
  </si>
  <si>
    <t>Líneas laterales 0.10 cm</t>
  </si>
  <si>
    <r>
      <rPr>
        <b/>
        <sz val="9.5"/>
        <rFont val="Arial"/>
        <family val="2"/>
      </rPr>
      <t>Proyecto:</t>
    </r>
  </si>
  <si>
    <r>
      <rPr>
        <b/>
        <sz val="9.5"/>
        <rFont val="Arial"/>
        <family val="2"/>
      </rPr>
      <t>Ubicación:</t>
    </r>
  </si>
  <si>
    <t>Autopista Ramón Cáceres</t>
  </si>
  <si>
    <t>Aceras, h = 0.10 cm</t>
  </si>
  <si>
    <t>Baranda de protección (tubos Ø 3'')</t>
  </si>
  <si>
    <t>Construcción Marginal  Portal de Entrada a la ciudad (2da Etapa)</t>
  </si>
  <si>
    <t xml:space="preserve">Fecha Elaboración: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</si>
</sst>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RD$-1C0A]#,##0.00"/>
    <numFmt numFmtId="165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Verdana"/>
      <family val="2"/>
    </font>
    <font>
      <sz val="11"/>
      <name val="Verdana"/>
      <family val="2"/>
    </font>
    <font>
      <sz val="11"/>
      <color indexed="64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indexed="64"/>
      <name val="Times New Roman"/>
      <family val="1"/>
    </font>
    <font>
      <b/>
      <sz val="12"/>
      <color indexed="64"/>
      <name val="Times New Roman"/>
      <family val="1"/>
    </font>
    <font>
      <sz val="12"/>
      <color rgb="FFFF0000"/>
      <name val="Times New Roman"/>
      <family val="1"/>
    </font>
    <font>
      <sz val="12"/>
      <color indexed="30"/>
      <name val="Times New Roman"/>
      <family val="1"/>
    </font>
    <font>
      <vertAlign val="superscript"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u val="singleAccounting"/>
      <sz val="14"/>
      <name val="Times New Roman"/>
      <family val="1"/>
    </font>
    <font>
      <sz val="8"/>
      <color theme="1"/>
      <name val="Verdana"/>
      <family val="2"/>
    </font>
    <font>
      <sz val="10"/>
      <color theme="1"/>
      <name val="Times New Roman"/>
      <family val="1"/>
    </font>
    <font>
      <b/>
      <sz val="9.5"/>
      <name val="Arial"/>
      <family val="2"/>
    </font>
    <font>
      <sz val="9.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53">
    <xf numFmtId="0" fontId="0" fillId="0" borderId="0" xfId="0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43" fontId="6" fillId="2" borderId="0" xfId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43" fontId="2" fillId="2" borderId="0" xfId="1" applyFont="1" applyFill="1" applyBorder="1" applyAlignment="1">
      <alignment horizontal="center"/>
    </xf>
    <xf numFmtId="43" fontId="3" fillId="2" borderId="0" xfId="1" applyFont="1" applyFill="1" applyBorder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43" fontId="9" fillId="2" borderId="0" xfId="1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horizontal="left" vertical="center"/>
    </xf>
    <xf numFmtId="43" fontId="10" fillId="2" borderId="0" xfId="1" applyFont="1" applyFill="1" applyBorder="1" applyAlignment="1">
      <alignment horizontal="center"/>
    </xf>
    <xf numFmtId="43" fontId="11" fillId="2" borderId="0" xfId="1" applyFont="1" applyFill="1" applyBorder="1" applyAlignment="1">
      <alignment horizontal="center"/>
    </xf>
    <xf numFmtId="0" fontId="10" fillId="2" borderId="0" xfId="0" applyFont="1" applyFill="1" applyAlignment="1">
      <alignment horizontal="left" vertical="justify"/>
    </xf>
    <xf numFmtId="0" fontId="10" fillId="2" borderId="0" xfId="0" applyFont="1" applyFill="1" applyAlignment="1">
      <alignment horizontal="center" vertical="center"/>
    </xf>
    <xf numFmtId="43" fontId="12" fillId="2" borderId="0" xfId="1" applyFont="1" applyFill="1" applyBorder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1" fillId="2" borderId="0" xfId="0" applyFont="1" applyFill="1" applyAlignment="1">
      <alignment horizontal="left"/>
    </xf>
    <xf numFmtId="0" fontId="7" fillId="2" borderId="0" xfId="1" applyNumberFormat="1" applyFont="1" applyFill="1" applyBorder="1" applyAlignment="1">
      <alignment horizontal="center" vertical="center"/>
    </xf>
    <xf numFmtId="165" fontId="7" fillId="2" borderId="0" xfId="1" applyNumberFormat="1" applyFont="1" applyFill="1" applyBorder="1" applyAlignment="1">
      <alignment horizontal="center" vertical="center"/>
    </xf>
    <xf numFmtId="2" fontId="8" fillId="2" borderId="0" xfId="1" applyNumberFormat="1" applyFont="1" applyFill="1" applyBorder="1" applyAlignment="1">
      <alignment horizontal="center" vertical="center"/>
    </xf>
    <xf numFmtId="0" fontId="8" fillId="2" borderId="0" xfId="1" applyNumberFormat="1" applyFont="1" applyFill="1" applyBorder="1" applyAlignment="1">
      <alignment horizontal="center" vertical="center"/>
    </xf>
    <xf numFmtId="0" fontId="10" fillId="2" borderId="0" xfId="1" applyNumberFormat="1" applyFont="1" applyFill="1" applyBorder="1" applyAlignment="1">
      <alignment horizontal="center"/>
    </xf>
    <xf numFmtId="43" fontId="12" fillId="4" borderId="0" xfId="1" applyFont="1" applyFill="1" applyBorder="1" applyAlignment="1">
      <alignment horizontal="center"/>
    </xf>
    <xf numFmtId="43" fontId="9" fillId="4" borderId="0" xfId="1" applyFont="1" applyFill="1" applyBorder="1" applyAlignment="1">
      <alignment horizontal="center"/>
    </xf>
    <xf numFmtId="43" fontId="11" fillId="4" borderId="0" xfId="1" applyFont="1" applyFill="1" applyBorder="1" applyAlignment="1">
      <alignment horizontal="center"/>
    </xf>
    <xf numFmtId="2" fontId="11" fillId="2" borderId="0" xfId="2" applyNumberFormat="1" applyFont="1" applyFill="1" applyBorder="1" applyAlignment="1">
      <alignment horizontal="center"/>
    </xf>
    <xf numFmtId="43" fontId="17" fillId="4" borderId="0" xfId="1" applyFont="1" applyFill="1" applyBorder="1" applyAlignment="1">
      <alignment horizontal="center"/>
    </xf>
    <xf numFmtId="2" fontId="19" fillId="2" borderId="0" xfId="1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43" fontId="0" fillId="0" borderId="0" xfId="1" applyFont="1" applyFill="1" applyBorder="1" applyAlignment="1">
      <alignment horizontal="left" vertical="top"/>
    </xf>
    <xf numFmtId="43" fontId="8" fillId="2" borderId="0" xfId="1" applyFont="1" applyFill="1" applyBorder="1" applyAlignment="1">
      <alignment horizontal="center" vertical="center"/>
    </xf>
    <xf numFmtId="43" fontId="7" fillId="2" borderId="0" xfId="1" applyFont="1" applyFill="1" applyBorder="1" applyAlignment="1">
      <alignment horizontal="center" vertical="center"/>
    </xf>
    <xf numFmtId="43" fontId="5" fillId="2" borderId="0" xfId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20" fillId="0" borderId="1" xfId="0" applyFont="1" applyBorder="1" applyAlignment="1">
      <alignment horizontal="left" vertical="top" wrapText="1"/>
    </xf>
    <xf numFmtId="43" fontId="18" fillId="2" borderId="0" xfId="1" applyFont="1" applyFill="1" applyBorder="1" applyAlignment="1">
      <alignment horizontal="right" vertical="center"/>
    </xf>
    <xf numFmtId="164" fontId="9" fillId="4" borderId="0" xfId="0" applyNumberFormat="1" applyFont="1" applyFill="1" applyAlignment="1">
      <alignment horizontal="right"/>
    </xf>
    <xf numFmtId="43" fontId="16" fillId="2" borderId="0" xfId="1" applyFont="1" applyFill="1" applyBorder="1" applyAlignment="1">
      <alignment horizontal="center" vertical="center"/>
    </xf>
    <xf numFmtId="43" fontId="8" fillId="2" borderId="0" xfId="1" applyFont="1" applyFill="1" applyBorder="1" applyAlignment="1">
      <alignment horizontal="center" vertical="center"/>
    </xf>
    <xf numFmtId="43" fontId="7" fillId="2" borderId="0" xfId="1" applyFont="1" applyFill="1" applyBorder="1" applyAlignment="1">
      <alignment horizontal="center" vertical="center"/>
    </xf>
    <xf numFmtId="0" fontId="21" fillId="0" borderId="0" xfId="0" applyFont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7" fillId="3" borderId="0" xfId="0" applyFont="1" applyFill="1" applyAlignment="1">
      <alignment horizontal="center" vertical="center"/>
    </xf>
    <xf numFmtId="164" fontId="9" fillId="4" borderId="0" xfId="0" applyNumberFormat="1" applyFont="1" applyFill="1" applyAlignment="1">
      <alignment horizontal="center"/>
    </xf>
  </cellXfs>
  <cellStyles count="4">
    <cellStyle name="Millares" xfId="1" builtinId="3"/>
    <cellStyle name="Normal" xfId="0" builtinId="0"/>
    <cellStyle name="Normal 67" xfId="3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4000501</xdr:colOff>
      <xdr:row>0</xdr:row>
      <xdr:rowOff>0</xdr:rowOff>
    </xdr:from>
    <xdr:to>
      <xdr:col>2</xdr:col>
      <xdr:colOff>506044</xdr:colOff>
      <xdr:row>5</xdr:row>
      <xdr:rowOff>58509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DFF3603-0B69-4E11-B51D-31B4C06F0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6" y="0"/>
          <a:ext cx="1248993" cy="1058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3571875</xdr:colOff>
      <xdr:row>5</xdr:row>
      <xdr:rowOff>149667</xdr:rowOff>
    </xdr:from>
    <xdr:to>
      <xdr:col>3</xdr:col>
      <xdr:colOff>9526</xdr:colOff>
      <xdr:row>7</xdr:row>
      <xdr:rowOff>171388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65942A8-663A-47F3-B9DC-F2EEA1274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14850" y="1149792"/>
          <a:ext cx="2286001" cy="4217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337FB-0F30-4207-98B1-3BBCDA48BB6E}">
  <sheetPr>
    <pageSetUpPr fitToPage="1"/>
  </sheetPr>
  <dimension ref="A1:M82"/>
  <sheetViews>
    <sheetView tabSelected="1" view="pageBreakPreview" zoomScaleNormal="100" zoomScaleSheetLayoutView="100" workbookViewId="0">
      <selection activeCell="A63" sqref="A63"/>
    </sheetView>
  </sheetViews>
  <sheetFormatPr baseColWidth="10" defaultColWidth="8.85546875" defaultRowHeight="14.25" x14ac:dyDescent="0.25"/>
  <cols>
    <col min="1" max="1" width="14.140625" style="40" customWidth="1"/>
    <col min="2" max="2" width="71.140625" style="5" customWidth="1"/>
    <col min="3" max="3" width="16.5703125" style="40" bestFit="1" customWidth="1"/>
    <col min="4" max="4" width="11.140625" style="2" bestFit="1" customWidth="1"/>
    <col min="5" max="6" width="17.5703125" style="40" bestFit="1" customWidth="1"/>
    <col min="7" max="7" width="19.5703125" style="3" bestFit="1" customWidth="1"/>
    <col min="8" max="16384" width="8.85546875" style="2"/>
  </cols>
  <sheetData>
    <row r="1" spans="1:13" ht="15.75" x14ac:dyDescent="0.25">
      <c r="A1" s="8"/>
      <c r="B1" s="8"/>
      <c r="C1" s="38"/>
      <c r="D1" s="8"/>
      <c r="E1" s="38"/>
      <c r="F1" s="38"/>
      <c r="G1" s="38"/>
    </row>
    <row r="2" spans="1:13" ht="15.75" x14ac:dyDescent="0.25">
      <c r="A2" s="8"/>
      <c r="B2" s="8"/>
      <c r="C2" s="38"/>
      <c r="D2" s="8"/>
      <c r="E2" s="38"/>
      <c r="F2" s="38"/>
      <c r="G2" s="38"/>
    </row>
    <row r="3" spans="1:13" ht="15.75" x14ac:dyDescent="0.25">
      <c r="A3" s="8"/>
      <c r="B3" s="8"/>
      <c r="C3" s="38"/>
      <c r="D3" s="8"/>
      <c r="E3" s="38"/>
      <c r="F3" s="38"/>
      <c r="G3" s="38"/>
    </row>
    <row r="4" spans="1:13" ht="15.75" x14ac:dyDescent="0.25">
      <c r="A4" s="8"/>
      <c r="B4" s="8"/>
      <c r="C4" s="38"/>
      <c r="D4" s="8"/>
      <c r="E4" s="38"/>
      <c r="F4" s="38"/>
      <c r="G4" s="38"/>
    </row>
    <row r="5" spans="1:13" ht="15.75" x14ac:dyDescent="0.25">
      <c r="A5" s="8"/>
      <c r="B5" s="8"/>
      <c r="C5" s="38"/>
      <c r="D5" s="8"/>
      <c r="E5" s="38"/>
      <c r="F5" s="38"/>
      <c r="G5" s="38"/>
    </row>
    <row r="6" spans="1:13" ht="15.75" x14ac:dyDescent="0.25">
      <c r="A6" s="8"/>
      <c r="B6" s="8"/>
      <c r="C6" s="38"/>
      <c r="D6" s="8"/>
      <c r="E6" s="38"/>
      <c r="F6" s="38"/>
      <c r="G6" s="38"/>
    </row>
    <row r="7" spans="1:13" ht="15.75" x14ac:dyDescent="0.25">
      <c r="A7" s="8"/>
      <c r="B7" s="8"/>
      <c r="C7" s="38"/>
      <c r="D7" s="8"/>
      <c r="E7" s="38"/>
      <c r="F7" s="38"/>
      <c r="G7" s="38"/>
    </row>
    <row r="8" spans="1:13" ht="15.75" x14ac:dyDescent="0.25">
      <c r="A8" s="8"/>
      <c r="B8" s="8"/>
      <c r="C8" s="38"/>
      <c r="D8" s="8"/>
      <c r="E8" s="38"/>
      <c r="F8" s="38"/>
      <c r="G8" s="38"/>
    </row>
    <row r="9" spans="1:13" ht="15.75" x14ac:dyDescent="0.25">
      <c r="A9" s="8"/>
      <c r="B9" s="8"/>
      <c r="C9" s="38"/>
      <c r="D9" s="8"/>
      <c r="E9" s="38"/>
      <c r="F9" s="38"/>
      <c r="G9" s="38"/>
    </row>
    <row r="10" spans="1:13" x14ac:dyDescent="0.25">
      <c r="A10" s="42" t="s">
        <v>68</v>
      </c>
      <c r="B10" s="48" t="s">
        <v>73</v>
      </c>
      <c r="C10" s="48"/>
      <c r="D10" s="48"/>
      <c r="E10" s="48"/>
      <c r="F10" s="48"/>
      <c r="G10" s="48"/>
      <c r="H10" s="48"/>
    </row>
    <row r="11" spans="1:13" ht="15" x14ac:dyDescent="0.25">
      <c r="A11" s="42" t="s">
        <v>69</v>
      </c>
      <c r="B11" s="48" t="s">
        <v>70</v>
      </c>
      <c r="C11" s="48"/>
      <c r="D11" s="35"/>
      <c r="E11" s="35"/>
      <c r="F11" s="35"/>
      <c r="G11" s="36"/>
      <c r="H11" s="37"/>
    </row>
    <row r="12" spans="1:13" ht="15" x14ac:dyDescent="0.25">
      <c r="A12" s="49" t="s">
        <v>74</v>
      </c>
      <c r="B12" s="50"/>
      <c r="C12" s="35"/>
      <c r="D12" s="35"/>
      <c r="E12" s="35"/>
      <c r="F12" s="35"/>
      <c r="G12" s="36"/>
      <c r="H12" s="37"/>
    </row>
    <row r="13" spans="1:13" ht="15.75" x14ac:dyDescent="0.25">
      <c r="A13" s="51" t="s">
        <v>22</v>
      </c>
      <c r="B13" s="51"/>
      <c r="C13" s="51"/>
      <c r="D13" s="51"/>
      <c r="E13" s="51"/>
      <c r="F13" s="51"/>
      <c r="G13" s="51"/>
    </row>
    <row r="14" spans="1:13" ht="15.75" x14ac:dyDescent="0.25">
      <c r="A14" s="39" t="s">
        <v>24</v>
      </c>
      <c r="B14" s="18" t="s">
        <v>1</v>
      </c>
      <c r="C14" s="39" t="s">
        <v>2</v>
      </c>
      <c r="D14" s="18" t="s">
        <v>0</v>
      </c>
      <c r="E14" s="39" t="s">
        <v>3</v>
      </c>
      <c r="F14" s="39" t="s">
        <v>4</v>
      </c>
      <c r="G14" s="39" t="s">
        <v>14</v>
      </c>
    </row>
    <row r="15" spans="1:13" ht="15.75" x14ac:dyDescent="0.25">
      <c r="A15" s="25">
        <v>1</v>
      </c>
      <c r="B15" s="9" t="s">
        <v>15</v>
      </c>
      <c r="C15" s="10"/>
      <c r="D15" s="11"/>
      <c r="E15" s="10"/>
      <c r="F15" s="10"/>
      <c r="G15" s="10"/>
      <c r="J15" s="2" t="s">
        <v>29</v>
      </c>
      <c r="K15" s="2">
        <v>9.8000000000000007</v>
      </c>
    </row>
    <row r="16" spans="1:13" ht="31.5" customHeight="1" x14ac:dyDescent="0.25">
      <c r="A16" s="34">
        <f>+A15+0.01</f>
        <v>1.01</v>
      </c>
      <c r="B16" s="19" t="s">
        <v>65</v>
      </c>
      <c r="C16" s="27">
        <v>1</v>
      </c>
      <c r="D16" s="8" t="s">
        <v>26</v>
      </c>
      <c r="E16" s="13"/>
      <c r="F16" s="14">
        <f>+ROUND((C16*E16),2)</f>
        <v>0</v>
      </c>
      <c r="G16" s="39"/>
      <c r="J16" s="2" t="s">
        <v>23</v>
      </c>
      <c r="K16" s="2">
        <v>14</v>
      </c>
      <c r="L16" s="2" t="s">
        <v>30</v>
      </c>
      <c r="M16" s="2">
        <v>1.17</v>
      </c>
    </row>
    <row r="17" spans="1:13" ht="15.75" x14ac:dyDescent="0.25">
      <c r="A17" s="34">
        <f t="shared" ref="A17:A18" si="0">+A16+0.01</f>
        <v>1.02</v>
      </c>
      <c r="B17" s="15" t="s">
        <v>7</v>
      </c>
      <c r="C17" s="28">
        <v>1</v>
      </c>
      <c r="D17" s="16" t="s">
        <v>26</v>
      </c>
      <c r="E17" s="13"/>
      <c r="F17" s="14">
        <f>+ROUND((C17*E17),2)</f>
        <v>0</v>
      </c>
      <c r="G17" s="17"/>
      <c r="J17" s="2" t="s">
        <v>23</v>
      </c>
      <c r="K17" s="2">
        <v>86</v>
      </c>
      <c r="L17" s="2" t="s">
        <v>31</v>
      </c>
      <c r="M17" s="2">
        <v>3.2</v>
      </c>
    </row>
    <row r="18" spans="1:13" ht="15.75" x14ac:dyDescent="0.25">
      <c r="A18" s="34">
        <f t="shared" si="0"/>
        <v>1.03</v>
      </c>
      <c r="B18" s="15" t="s">
        <v>16</v>
      </c>
      <c r="C18" s="28">
        <v>1</v>
      </c>
      <c r="D18" s="16" t="s">
        <v>26</v>
      </c>
      <c r="E18" s="13"/>
      <c r="F18" s="14">
        <f>+ROUND((C18*E18),2)</f>
        <v>0</v>
      </c>
      <c r="G18" s="39"/>
    </row>
    <row r="19" spans="1:13" ht="15.75" x14ac:dyDescent="0.25">
      <c r="A19" s="38"/>
      <c r="B19" s="12"/>
      <c r="C19" s="27"/>
      <c r="D19" s="8"/>
      <c r="E19" s="38"/>
      <c r="F19" s="38"/>
      <c r="G19" s="29">
        <f>SUM(F16:F18)</f>
        <v>0</v>
      </c>
    </row>
    <row r="20" spans="1:13" ht="15.75" x14ac:dyDescent="0.25">
      <c r="A20" s="25">
        <v>2</v>
      </c>
      <c r="B20" s="41" t="s">
        <v>17</v>
      </c>
      <c r="C20" s="24"/>
      <c r="D20" s="18"/>
      <c r="E20" s="39"/>
      <c r="F20" s="39"/>
      <c r="G20" s="39"/>
    </row>
    <row r="21" spans="1:13" ht="18.75" x14ac:dyDescent="0.25">
      <c r="A21" s="34">
        <f>+A20+0.01</f>
        <v>2.0099999999999998</v>
      </c>
      <c r="B21" s="12" t="s">
        <v>32</v>
      </c>
      <c r="C21" s="26">
        <f>+K15*K16*M16+K15*K17*M17</f>
        <v>2857.4840000000004</v>
      </c>
      <c r="D21" s="8" t="s">
        <v>25</v>
      </c>
      <c r="E21" s="13"/>
      <c r="F21" s="13">
        <f>+C21*E21</f>
        <v>0</v>
      </c>
      <c r="G21" s="10"/>
    </row>
    <row r="22" spans="1:13" ht="18.75" x14ac:dyDescent="0.25">
      <c r="A22" s="34">
        <f>+A21+0.01</f>
        <v>2.0199999999999996</v>
      </c>
      <c r="B22" s="12" t="s">
        <v>33</v>
      </c>
      <c r="C22" s="27">
        <f>100*1.5*1</f>
        <v>150</v>
      </c>
      <c r="D22" s="8" t="s">
        <v>25</v>
      </c>
      <c r="E22" s="13"/>
      <c r="F22" s="13">
        <f>+C22*E22</f>
        <v>0</v>
      </c>
      <c r="G22" s="10"/>
    </row>
    <row r="23" spans="1:13" ht="18.75" x14ac:dyDescent="0.25">
      <c r="A23" s="34">
        <f>+A21+0.01</f>
        <v>2.0199999999999996</v>
      </c>
      <c r="B23" s="12" t="s">
        <v>35</v>
      </c>
      <c r="C23" s="26">
        <f>+C21*1.3+C22*1.3</f>
        <v>3909.7292000000007</v>
      </c>
      <c r="D23" s="8" t="s">
        <v>25</v>
      </c>
      <c r="E23" s="13"/>
      <c r="F23" s="13">
        <f>+C23*E23</f>
        <v>0</v>
      </c>
      <c r="G23" s="10"/>
    </row>
    <row r="24" spans="1:13" ht="18.75" x14ac:dyDescent="0.25">
      <c r="A24" s="34">
        <f t="shared" ref="A24" si="1">+A23+0.01</f>
        <v>2.0299999999999994</v>
      </c>
      <c r="B24" s="12" t="s">
        <v>56</v>
      </c>
      <c r="C24" s="26">
        <f>+C21</f>
        <v>2857.4840000000004</v>
      </c>
      <c r="D24" s="8" t="s">
        <v>25</v>
      </c>
      <c r="E24" s="13"/>
      <c r="F24" s="13">
        <f t="shared" ref="F24:F29" si="2">+C24*E24</f>
        <v>0</v>
      </c>
      <c r="G24" s="10"/>
    </row>
    <row r="25" spans="1:13" ht="15.75" x14ac:dyDescent="0.25">
      <c r="A25" s="26"/>
      <c r="B25" s="12"/>
      <c r="C25" s="26"/>
      <c r="D25" s="8"/>
      <c r="E25" s="13"/>
      <c r="F25" s="13"/>
      <c r="G25" s="30">
        <f>SUM(F21:F24)</f>
        <v>0</v>
      </c>
    </row>
    <row r="26" spans="1:13" ht="15.75" x14ac:dyDescent="0.25">
      <c r="A26" s="25">
        <v>3</v>
      </c>
      <c r="B26" s="41" t="s">
        <v>57</v>
      </c>
      <c r="C26" s="26"/>
      <c r="D26" s="8"/>
      <c r="E26" s="13"/>
      <c r="F26" s="13"/>
      <c r="G26" s="10"/>
    </row>
    <row r="27" spans="1:13" ht="15.75" x14ac:dyDescent="0.25">
      <c r="A27" s="34">
        <f t="shared" ref="A27:A29" si="3">+A26+0.01</f>
        <v>3.01</v>
      </c>
      <c r="B27" s="12" t="s">
        <v>66</v>
      </c>
      <c r="C27" s="26">
        <f>90*9.8+2.85*22.81</f>
        <v>947.00850000000014</v>
      </c>
      <c r="D27" s="8" t="s">
        <v>21</v>
      </c>
      <c r="E27" s="13"/>
      <c r="F27" s="13">
        <f t="shared" ref="F27" si="4">+C27*E27</f>
        <v>0</v>
      </c>
      <c r="G27" s="10"/>
    </row>
    <row r="28" spans="1:13" ht="15.75" x14ac:dyDescent="0.25">
      <c r="A28" s="34">
        <f t="shared" si="3"/>
        <v>3.0199999999999996</v>
      </c>
      <c r="B28" s="12" t="s">
        <v>55</v>
      </c>
      <c r="C28" s="26">
        <f>+C27</f>
        <v>947.00850000000014</v>
      </c>
      <c r="D28" s="8" t="s">
        <v>21</v>
      </c>
      <c r="E28" s="13"/>
      <c r="F28" s="13">
        <f t="shared" si="2"/>
        <v>0</v>
      </c>
      <c r="G28" s="10"/>
    </row>
    <row r="29" spans="1:13" ht="15.75" x14ac:dyDescent="0.25">
      <c r="A29" s="34">
        <f t="shared" si="3"/>
        <v>3.0299999999999994</v>
      </c>
      <c r="B29" s="12" t="s">
        <v>34</v>
      </c>
      <c r="C29" s="26">
        <f>+C27*0.1*1.11</f>
        <v>105.11794350000002</v>
      </c>
      <c r="D29" s="8" t="s">
        <v>61</v>
      </c>
      <c r="E29" s="13"/>
      <c r="F29" s="13">
        <f t="shared" si="2"/>
        <v>0</v>
      </c>
      <c r="G29" s="10"/>
    </row>
    <row r="30" spans="1:13" ht="15.75" x14ac:dyDescent="0.25">
      <c r="A30" s="38"/>
      <c r="B30" s="12"/>
      <c r="C30" s="27"/>
      <c r="D30" s="8"/>
      <c r="E30" s="13"/>
      <c r="F30" s="13"/>
      <c r="G30" s="30">
        <f>SUM(F27:F29)</f>
        <v>0</v>
      </c>
    </row>
    <row r="31" spans="1:13" ht="15.75" x14ac:dyDescent="0.25">
      <c r="A31" s="25">
        <v>4</v>
      </c>
      <c r="B31" s="41" t="s">
        <v>58</v>
      </c>
      <c r="C31" s="24"/>
      <c r="D31" s="18"/>
      <c r="E31" s="13"/>
      <c r="F31" s="13"/>
      <c r="G31" s="10"/>
    </row>
    <row r="32" spans="1:13" ht="15.75" x14ac:dyDescent="0.25">
      <c r="A32" s="34">
        <f t="shared" ref="A32" si="5">+A31+0.01</f>
        <v>4.01</v>
      </c>
      <c r="B32" s="19" t="s">
        <v>59</v>
      </c>
      <c r="C32" s="27">
        <v>4</v>
      </c>
      <c r="D32" s="8" t="s">
        <v>60</v>
      </c>
      <c r="E32" s="13"/>
      <c r="F32" s="13">
        <f t="shared" ref="F32" si="6">+C32*E32</f>
        <v>0</v>
      </c>
      <c r="G32" s="10"/>
    </row>
    <row r="33" spans="1:7" ht="15.75" x14ac:dyDescent="0.25">
      <c r="A33" s="26"/>
      <c r="B33" s="20"/>
      <c r="C33" s="8"/>
      <c r="D33" s="8"/>
      <c r="E33" s="13"/>
      <c r="F33" s="13"/>
      <c r="G33" s="30">
        <f>SUM(F32)</f>
        <v>0</v>
      </c>
    </row>
    <row r="34" spans="1:7" s="4" customFormat="1" ht="15.75" x14ac:dyDescent="0.25">
      <c r="A34" s="25">
        <v>5</v>
      </c>
      <c r="B34" s="41" t="s">
        <v>18</v>
      </c>
      <c r="C34" s="24"/>
      <c r="D34" s="18"/>
      <c r="E34" s="13"/>
      <c r="F34" s="13"/>
      <c r="G34" s="10"/>
    </row>
    <row r="35" spans="1:7" ht="15.75" x14ac:dyDescent="0.25">
      <c r="A35" s="34">
        <f t="shared" ref="A35" si="7">+A34+0.01</f>
        <v>5.01</v>
      </c>
      <c r="B35" s="19" t="s">
        <v>36</v>
      </c>
      <c r="C35" s="27">
        <v>1</v>
      </c>
      <c r="D35" s="8" t="s">
        <v>26</v>
      </c>
      <c r="E35" s="13"/>
      <c r="F35" s="13">
        <f t="shared" ref="F35" si="8">+C35*E35</f>
        <v>0</v>
      </c>
      <c r="G35" s="10"/>
    </row>
    <row r="36" spans="1:7" ht="15.75" x14ac:dyDescent="0.25">
      <c r="A36" s="26"/>
      <c r="B36" s="20"/>
      <c r="C36" s="8"/>
      <c r="D36" s="8"/>
      <c r="E36" s="13"/>
      <c r="F36" s="13"/>
      <c r="G36" s="30">
        <f>SUM(F35)</f>
        <v>0</v>
      </c>
    </row>
    <row r="37" spans="1:7" ht="15.75" x14ac:dyDescent="0.25">
      <c r="A37" s="25">
        <v>6</v>
      </c>
      <c r="B37" s="41" t="s">
        <v>49</v>
      </c>
      <c r="C37" s="24"/>
      <c r="D37" s="18"/>
      <c r="E37" s="10"/>
      <c r="F37" s="10"/>
      <c r="G37" s="10"/>
    </row>
    <row r="38" spans="1:7" ht="15.75" x14ac:dyDescent="0.25">
      <c r="A38" s="34">
        <f t="shared" ref="A38:A39" si="9">+A37+0.01</f>
        <v>6.01</v>
      </c>
      <c r="B38" s="12" t="s">
        <v>40</v>
      </c>
      <c r="C38" s="27">
        <v>22</v>
      </c>
      <c r="D38" s="8" t="s">
        <v>19</v>
      </c>
      <c r="E38" s="13"/>
      <c r="F38" s="13">
        <f>+C38*E38</f>
        <v>0</v>
      </c>
      <c r="G38" s="10"/>
    </row>
    <row r="39" spans="1:7" ht="15.75" x14ac:dyDescent="0.25">
      <c r="A39" s="34">
        <f t="shared" si="9"/>
        <v>6.02</v>
      </c>
      <c r="B39" s="12" t="s">
        <v>41</v>
      </c>
      <c r="C39" s="27">
        <v>11</v>
      </c>
      <c r="D39" s="8" t="s">
        <v>19</v>
      </c>
      <c r="E39" s="13"/>
      <c r="F39" s="13">
        <f>+C39*E39</f>
        <v>0</v>
      </c>
      <c r="G39" s="10"/>
    </row>
    <row r="40" spans="1:7" ht="15.75" x14ac:dyDescent="0.25">
      <c r="A40" s="38"/>
      <c r="B40" s="12"/>
      <c r="C40" s="38"/>
      <c r="D40" s="8"/>
      <c r="E40" s="13"/>
      <c r="F40" s="13"/>
      <c r="G40" s="30">
        <f>SUM(F38:F39)</f>
        <v>0</v>
      </c>
    </row>
    <row r="41" spans="1:7" s="1" customFormat="1" ht="15.75" x14ac:dyDescent="0.25">
      <c r="A41" s="25">
        <v>7</v>
      </c>
      <c r="B41" s="41" t="s">
        <v>42</v>
      </c>
      <c r="C41" s="39"/>
      <c r="D41" s="18"/>
      <c r="E41" s="13"/>
      <c r="F41" s="13"/>
      <c r="G41" s="10"/>
    </row>
    <row r="42" spans="1:7" ht="15.75" x14ac:dyDescent="0.25">
      <c r="A42" s="34">
        <f t="shared" ref="A42:A44" si="10">+A41+0.01</f>
        <v>7.01</v>
      </c>
      <c r="B42" s="12" t="s">
        <v>6</v>
      </c>
      <c r="C42" s="27">
        <v>200</v>
      </c>
      <c r="D42" s="8" t="s">
        <v>20</v>
      </c>
      <c r="E42" s="13"/>
      <c r="F42" s="13">
        <f>+C42*E42</f>
        <v>0</v>
      </c>
      <c r="G42" s="10"/>
    </row>
    <row r="43" spans="1:7" ht="15.75" x14ac:dyDescent="0.25">
      <c r="A43" s="34">
        <f t="shared" si="10"/>
        <v>7.02</v>
      </c>
      <c r="B43" s="12" t="s">
        <v>71</v>
      </c>
      <c r="C43" s="27">
        <f>200*1.4</f>
        <v>280</v>
      </c>
      <c r="D43" s="8" t="s">
        <v>21</v>
      </c>
      <c r="E43" s="13"/>
      <c r="F43" s="13">
        <f>+C43*E43</f>
        <v>0</v>
      </c>
      <c r="G43" s="10"/>
    </row>
    <row r="44" spans="1:7" ht="15.75" x14ac:dyDescent="0.25">
      <c r="A44" s="34">
        <f t="shared" si="10"/>
        <v>7.0299999999999994</v>
      </c>
      <c r="B44" s="12" t="s">
        <v>50</v>
      </c>
      <c r="C44" s="27">
        <f>100*3.2</f>
        <v>320</v>
      </c>
      <c r="D44" s="8" t="s">
        <v>21</v>
      </c>
      <c r="E44" s="13"/>
      <c r="F44" s="13">
        <f>+C44*E44</f>
        <v>0</v>
      </c>
      <c r="G44" s="10"/>
    </row>
    <row r="45" spans="1:7" ht="15.75" x14ac:dyDescent="0.25">
      <c r="A45" s="38"/>
      <c r="B45" s="12"/>
      <c r="C45" s="27"/>
      <c r="D45" s="8"/>
      <c r="E45" s="13"/>
      <c r="F45" s="13"/>
      <c r="G45" s="30">
        <f>SUM(F42:F44)</f>
        <v>0</v>
      </c>
    </row>
    <row r="46" spans="1:7" ht="15.75" x14ac:dyDescent="0.25">
      <c r="A46" s="25">
        <v>8</v>
      </c>
      <c r="B46" s="41" t="s">
        <v>52</v>
      </c>
      <c r="C46" s="39"/>
      <c r="D46" s="18"/>
      <c r="E46" s="13"/>
      <c r="F46" s="13"/>
      <c r="G46" s="10"/>
    </row>
    <row r="47" spans="1:7" ht="15.75" x14ac:dyDescent="0.25">
      <c r="A47" s="34">
        <f t="shared" ref="A47:A50" si="11">+A46+0.01</f>
        <v>8.01</v>
      </c>
      <c r="B47" s="12" t="s">
        <v>67</v>
      </c>
      <c r="C47" s="27">
        <v>200</v>
      </c>
      <c r="D47" s="8" t="s">
        <v>20</v>
      </c>
      <c r="E47" s="13"/>
      <c r="F47" s="13">
        <f>+C47*E47</f>
        <v>0</v>
      </c>
      <c r="G47" s="10"/>
    </row>
    <row r="48" spans="1:7" ht="15.75" x14ac:dyDescent="0.25">
      <c r="A48" s="34">
        <f t="shared" si="11"/>
        <v>8.02</v>
      </c>
      <c r="B48" s="12" t="s">
        <v>53</v>
      </c>
      <c r="C48" s="27">
        <f>3*2.5</f>
        <v>7.5</v>
      </c>
      <c r="D48" s="8" t="s">
        <v>21</v>
      </c>
      <c r="E48" s="13"/>
      <c r="F48" s="13">
        <f>+C48*E48</f>
        <v>0</v>
      </c>
      <c r="G48" s="10"/>
    </row>
    <row r="49" spans="1:7" ht="15.75" x14ac:dyDescent="0.25">
      <c r="A49" s="34">
        <f t="shared" si="11"/>
        <v>8.0299999999999994</v>
      </c>
      <c r="B49" s="12" t="s">
        <v>54</v>
      </c>
      <c r="C49" s="27">
        <v>4</v>
      </c>
      <c r="D49" s="8" t="s">
        <v>19</v>
      </c>
      <c r="E49" s="13"/>
      <c r="F49" s="13">
        <f>+C49*E49</f>
        <v>0</v>
      </c>
      <c r="G49" s="10"/>
    </row>
    <row r="50" spans="1:7" ht="15.75" x14ac:dyDescent="0.25">
      <c r="A50" s="34">
        <f t="shared" si="11"/>
        <v>8.0399999999999991</v>
      </c>
      <c r="B50" s="12" t="s">
        <v>72</v>
      </c>
      <c r="C50" s="27">
        <v>100</v>
      </c>
      <c r="D50" s="8" t="s">
        <v>5</v>
      </c>
      <c r="E50" s="13"/>
      <c r="F50" s="13">
        <f>+C50*E50</f>
        <v>0</v>
      </c>
      <c r="G50" s="10"/>
    </row>
    <row r="51" spans="1:7" ht="15.75" x14ac:dyDescent="0.25">
      <c r="A51" s="38"/>
      <c r="B51" s="12"/>
      <c r="C51" s="27"/>
      <c r="D51" s="8"/>
      <c r="E51" s="13"/>
      <c r="F51" s="13"/>
      <c r="G51" s="30">
        <f>SUM(F47:F50)</f>
        <v>0</v>
      </c>
    </row>
    <row r="52" spans="1:7" ht="15.75" x14ac:dyDescent="0.25">
      <c r="A52" s="25">
        <v>9</v>
      </c>
      <c r="B52" s="41" t="s">
        <v>37</v>
      </c>
      <c r="C52" s="39"/>
      <c r="D52" s="18"/>
      <c r="E52" s="13"/>
      <c r="F52" s="13"/>
      <c r="G52" s="10"/>
    </row>
    <row r="53" spans="1:7" ht="15.75" x14ac:dyDescent="0.25">
      <c r="A53" s="34">
        <f t="shared" ref="A53:A56" si="12">+A52+0.01</f>
        <v>9.01</v>
      </c>
      <c r="B53" s="12" t="s">
        <v>38</v>
      </c>
      <c r="C53" s="27">
        <v>1</v>
      </c>
      <c r="D53" s="8" t="s">
        <v>26</v>
      </c>
      <c r="E53" s="13"/>
      <c r="F53" s="13">
        <f>+C53*E53</f>
        <v>0</v>
      </c>
      <c r="G53" s="10"/>
    </row>
    <row r="54" spans="1:7" ht="15.75" x14ac:dyDescent="0.25">
      <c r="A54" s="34">
        <f t="shared" si="12"/>
        <v>9.02</v>
      </c>
      <c r="B54" s="12" t="s">
        <v>64</v>
      </c>
      <c r="C54" s="27">
        <v>1</v>
      </c>
      <c r="D54" s="8" t="s">
        <v>26</v>
      </c>
      <c r="E54" s="13"/>
      <c r="F54" s="13">
        <f>+C54*E54</f>
        <v>0</v>
      </c>
      <c r="G54" s="10"/>
    </row>
    <row r="55" spans="1:7" ht="15.75" x14ac:dyDescent="0.25">
      <c r="A55" s="34">
        <f t="shared" si="12"/>
        <v>9.0299999999999994</v>
      </c>
      <c r="B55" s="12" t="s">
        <v>51</v>
      </c>
      <c r="C55" s="27">
        <v>1</v>
      </c>
      <c r="D55" s="8" t="s">
        <v>26</v>
      </c>
      <c r="E55" s="13"/>
      <c r="F55" s="13">
        <f>+C55*E55</f>
        <v>0</v>
      </c>
      <c r="G55" s="10"/>
    </row>
    <row r="56" spans="1:7" ht="15.75" x14ac:dyDescent="0.25">
      <c r="A56" s="34">
        <f t="shared" si="12"/>
        <v>9.0399999999999991</v>
      </c>
      <c r="B56" s="12" t="s">
        <v>39</v>
      </c>
      <c r="C56" s="27">
        <v>1</v>
      </c>
      <c r="D56" s="8" t="s">
        <v>26</v>
      </c>
      <c r="E56" s="13"/>
      <c r="F56" s="13">
        <f>+C56*E56</f>
        <v>0</v>
      </c>
      <c r="G56" s="10"/>
    </row>
    <row r="57" spans="1:7" ht="15.75" x14ac:dyDescent="0.25">
      <c r="A57" s="38"/>
      <c r="B57" s="12"/>
      <c r="C57" s="27"/>
      <c r="D57" s="8"/>
      <c r="E57" s="13"/>
      <c r="F57" s="13"/>
      <c r="G57" s="30">
        <f>SUM(F53:F56)</f>
        <v>0</v>
      </c>
    </row>
    <row r="59" spans="1:7" ht="15.75" x14ac:dyDescent="0.25">
      <c r="A59" s="38"/>
      <c r="B59" s="12"/>
      <c r="C59" s="38"/>
      <c r="D59" s="8"/>
      <c r="E59" s="13"/>
      <c r="F59" s="13"/>
      <c r="G59" s="10"/>
    </row>
    <row r="60" spans="1:7" ht="15.75" x14ac:dyDescent="0.25">
      <c r="A60" s="31"/>
      <c r="B60" s="52" t="s">
        <v>62</v>
      </c>
      <c r="C60" s="52"/>
      <c r="D60" s="52"/>
      <c r="E60" s="52"/>
      <c r="F60" s="52"/>
      <c r="G60" s="30">
        <f>SUM(G19:G57)</f>
        <v>0</v>
      </c>
    </row>
    <row r="61" spans="1:7" ht="15.75" x14ac:dyDescent="0.25">
      <c r="A61" s="8"/>
      <c r="B61" s="8"/>
      <c r="C61" s="38"/>
      <c r="D61" s="8"/>
      <c r="E61" s="38"/>
      <c r="F61" s="38"/>
      <c r="G61" s="38"/>
    </row>
    <row r="62" spans="1:7" ht="15.75" x14ac:dyDescent="0.25">
      <c r="A62" s="10" t="s">
        <v>8</v>
      </c>
      <c r="B62" s="9" t="s">
        <v>9</v>
      </c>
      <c r="C62" s="14"/>
      <c r="D62" s="22"/>
      <c r="E62" s="13"/>
      <c r="F62" s="13"/>
      <c r="G62" s="10"/>
    </row>
    <row r="63" spans="1:7" ht="15.75" x14ac:dyDescent="0.25">
      <c r="A63" s="26">
        <v>2.0099999999999998</v>
      </c>
      <c r="B63" s="23" t="s">
        <v>43</v>
      </c>
      <c r="C63" s="32">
        <v>10</v>
      </c>
      <c r="D63" s="21" t="s">
        <v>10</v>
      </c>
      <c r="E63" s="13">
        <f>+C63/100</f>
        <v>0.1</v>
      </c>
      <c r="F63" s="13">
        <f>+$G$60*E63</f>
        <v>0</v>
      </c>
      <c r="G63" s="10"/>
    </row>
    <row r="64" spans="1:7" ht="15.75" x14ac:dyDescent="0.25">
      <c r="A64" s="26">
        <f>+A63+0.01</f>
        <v>2.0199999999999996</v>
      </c>
      <c r="B64" s="23" t="s">
        <v>44</v>
      </c>
      <c r="C64" s="32">
        <v>18</v>
      </c>
      <c r="D64" s="21" t="s">
        <v>10</v>
      </c>
      <c r="E64" s="13">
        <f t="shared" ref="E64:E70" si="13">+C64/100</f>
        <v>0.18</v>
      </c>
      <c r="F64" s="13">
        <f>+F63*E64</f>
        <v>0</v>
      </c>
      <c r="G64" s="10"/>
    </row>
    <row r="65" spans="1:7" ht="15.75" x14ac:dyDescent="0.25">
      <c r="A65" s="26">
        <f t="shared" ref="A65:A70" si="14">+A64+0.01</f>
        <v>2.0299999999999994</v>
      </c>
      <c r="B65" s="23" t="s">
        <v>11</v>
      </c>
      <c r="C65" s="32">
        <v>3</v>
      </c>
      <c r="D65" s="21" t="s">
        <v>10</v>
      </c>
      <c r="E65" s="13">
        <f t="shared" si="13"/>
        <v>0.03</v>
      </c>
      <c r="F65" s="13">
        <f t="shared" ref="F65:F70" si="15">+$G$60*E65</f>
        <v>0</v>
      </c>
      <c r="G65" s="10"/>
    </row>
    <row r="66" spans="1:7" ht="15.75" x14ac:dyDescent="0.25">
      <c r="A66" s="26">
        <f t="shared" si="14"/>
        <v>2.0399999999999991</v>
      </c>
      <c r="B66" s="23" t="s">
        <v>45</v>
      </c>
      <c r="C66" s="32">
        <v>0.1</v>
      </c>
      <c r="D66" s="21" t="s">
        <v>10</v>
      </c>
      <c r="E66" s="13">
        <f t="shared" si="13"/>
        <v>1E-3</v>
      </c>
      <c r="F66" s="13">
        <f t="shared" si="15"/>
        <v>0</v>
      </c>
      <c r="G66" s="10"/>
    </row>
    <row r="67" spans="1:7" ht="15.75" x14ac:dyDescent="0.25">
      <c r="A67" s="26">
        <f t="shared" si="14"/>
        <v>2.0499999999999989</v>
      </c>
      <c r="B67" s="23" t="s">
        <v>12</v>
      </c>
      <c r="C67" s="32">
        <v>3</v>
      </c>
      <c r="D67" s="21" t="s">
        <v>10</v>
      </c>
      <c r="E67" s="13">
        <f t="shared" si="13"/>
        <v>0.03</v>
      </c>
      <c r="F67" s="13">
        <f t="shared" si="15"/>
        <v>0</v>
      </c>
      <c r="G67" s="10"/>
    </row>
    <row r="68" spans="1:7" ht="15.75" x14ac:dyDescent="0.25">
      <c r="A68" s="26">
        <f t="shared" si="14"/>
        <v>2.0599999999999987</v>
      </c>
      <c r="B68" s="23" t="s">
        <v>46</v>
      </c>
      <c r="C68" s="32">
        <v>3.5</v>
      </c>
      <c r="D68" s="21" t="s">
        <v>10</v>
      </c>
      <c r="E68" s="13">
        <f t="shared" si="13"/>
        <v>3.5000000000000003E-2</v>
      </c>
      <c r="F68" s="13">
        <f t="shared" si="15"/>
        <v>0</v>
      </c>
      <c r="G68" s="10"/>
    </row>
    <row r="69" spans="1:7" ht="15.75" x14ac:dyDescent="0.25">
      <c r="A69" s="26">
        <f t="shared" si="14"/>
        <v>2.0699999999999985</v>
      </c>
      <c r="B69" s="23" t="s">
        <v>47</v>
      </c>
      <c r="C69" s="32">
        <v>1</v>
      </c>
      <c r="D69" s="21" t="s">
        <v>10</v>
      </c>
      <c r="E69" s="13">
        <f t="shared" si="13"/>
        <v>0.01</v>
      </c>
      <c r="F69" s="13">
        <f t="shared" si="15"/>
        <v>0</v>
      </c>
      <c r="G69" s="10"/>
    </row>
    <row r="70" spans="1:7" ht="15.75" x14ac:dyDescent="0.25">
      <c r="A70" s="26">
        <f t="shared" si="14"/>
        <v>2.0799999999999983</v>
      </c>
      <c r="B70" s="23" t="s">
        <v>48</v>
      </c>
      <c r="C70" s="32">
        <v>5</v>
      </c>
      <c r="D70" s="21" t="s">
        <v>10</v>
      </c>
      <c r="E70" s="13">
        <f t="shared" si="13"/>
        <v>0.05</v>
      </c>
      <c r="F70" s="13">
        <f t="shared" si="15"/>
        <v>0</v>
      </c>
      <c r="G70" s="10"/>
    </row>
    <row r="71" spans="1:7" ht="15.95" customHeight="1" x14ac:dyDescent="0.25">
      <c r="A71" s="44" t="s">
        <v>13</v>
      </c>
      <c r="B71" s="44"/>
      <c r="C71" s="44"/>
      <c r="D71" s="44"/>
      <c r="E71" s="44"/>
      <c r="F71" s="44"/>
      <c r="G71" s="30">
        <f>SUM(F63:F70)</f>
        <v>0</v>
      </c>
    </row>
    <row r="72" spans="1:7" ht="15.75" x14ac:dyDescent="0.25">
      <c r="A72" s="38"/>
      <c r="B72" s="12"/>
      <c r="C72" s="38"/>
      <c r="D72" s="8"/>
      <c r="E72" s="13"/>
      <c r="F72" s="13"/>
      <c r="G72" s="10"/>
    </row>
    <row r="73" spans="1:7" ht="15" customHeight="1" x14ac:dyDescent="0.25">
      <c r="A73" s="8"/>
      <c r="B73" s="8"/>
      <c r="C73" s="38"/>
      <c r="D73" s="8"/>
      <c r="E73" s="38"/>
      <c r="F73" s="38"/>
      <c r="G73" s="38"/>
    </row>
    <row r="74" spans="1:7" ht="23.25" x14ac:dyDescent="0.6">
      <c r="A74" s="44" t="s">
        <v>27</v>
      </c>
      <c r="B74" s="44"/>
      <c r="C74" s="44"/>
      <c r="D74" s="44"/>
      <c r="E74" s="44"/>
      <c r="F74" s="44"/>
      <c r="G74" s="33">
        <f>G60+G71</f>
        <v>0</v>
      </c>
    </row>
    <row r="75" spans="1:7" x14ac:dyDescent="0.2">
      <c r="E75" s="7"/>
      <c r="F75" s="7"/>
      <c r="G75" s="6"/>
    </row>
    <row r="77" spans="1:7" ht="15.75" x14ac:dyDescent="0.25">
      <c r="A77" s="45" t="s">
        <v>28</v>
      </c>
      <c r="B77" s="45"/>
      <c r="C77" s="45"/>
      <c r="D77" s="45"/>
      <c r="E77" s="45"/>
      <c r="F77" s="45"/>
      <c r="G77" s="45"/>
    </row>
    <row r="78" spans="1:7" ht="15.75" x14ac:dyDescent="0.25">
      <c r="A78" s="46"/>
      <c r="B78" s="46"/>
      <c r="C78" s="46"/>
      <c r="D78" s="46"/>
      <c r="E78" s="46"/>
      <c r="F78" s="46"/>
      <c r="G78" s="46"/>
    </row>
    <row r="79" spans="1:7" ht="15.75" x14ac:dyDescent="0.25">
      <c r="A79" s="46"/>
      <c r="B79" s="46"/>
      <c r="C79" s="46"/>
      <c r="D79" s="46"/>
      <c r="E79" s="46"/>
      <c r="F79" s="46"/>
      <c r="G79" s="46"/>
    </row>
    <row r="80" spans="1:7" ht="15.75" x14ac:dyDescent="0.25">
      <c r="A80" s="47"/>
      <c r="B80" s="47"/>
      <c r="C80" s="47"/>
      <c r="D80" s="47"/>
      <c r="E80" s="47"/>
      <c r="F80" s="47"/>
      <c r="G80" s="47"/>
    </row>
    <row r="81" spans="1:7" ht="15.75" x14ac:dyDescent="0.25">
      <c r="A81" s="45"/>
      <c r="B81" s="45"/>
      <c r="C81" s="45"/>
      <c r="D81" s="45"/>
      <c r="E81" s="45"/>
      <c r="F81" s="45"/>
      <c r="G81" s="45"/>
    </row>
    <row r="82" spans="1:7" x14ac:dyDescent="0.25">
      <c r="A82" s="43" t="s">
        <v>63</v>
      </c>
      <c r="B82" s="43"/>
      <c r="C82" s="43"/>
      <c r="D82" s="43"/>
      <c r="E82" s="43"/>
      <c r="F82" s="43"/>
      <c r="G82" s="43"/>
    </row>
  </sheetData>
  <mergeCells count="13">
    <mergeCell ref="A71:F71"/>
    <mergeCell ref="B10:H10"/>
    <mergeCell ref="B11:C11"/>
    <mergeCell ref="A12:B12"/>
    <mergeCell ref="A13:G13"/>
    <mergeCell ref="B60:F60"/>
    <mergeCell ref="A82:G82"/>
    <mergeCell ref="A74:F74"/>
    <mergeCell ref="A77:G77"/>
    <mergeCell ref="A78:G78"/>
    <mergeCell ref="A79:G79"/>
    <mergeCell ref="A80:G80"/>
    <mergeCell ref="A81:G81"/>
  </mergeCells>
  <pageMargins left="0.7" right="0.7" top="0.75" bottom="0.75" header="0.3" footer="0.3"/>
  <pageSetup scale="5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volumetria marginal</vt:lpstr>
      <vt:lpstr>'volumetria marginal'!Área_de_impresión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Emilio Monegro</dc:creator>
  <cp:lastModifiedBy>WILLENA GOMEZ</cp:lastModifiedBy>
  <cp:lastPrinted>2023-08-30T13:58:27Z</cp:lastPrinted>
  <dcterms:created xsi:type="dcterms:W3CDTF">2022-08-24T19:59:12Z</dcterms:created>
  <dcterms:modified xsi:type="dcterms:W3CDTF">2024-10-28T17:57:24Z</dcterms:modified>
</cp:coreProperties>
</file>